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720" windowWidth="19440" windowHeight="9375" tabRatio="613" activeTab="0"/>
  </bookViews>
  <sheets>
    <sheet name="DIVERSAS" sheetId="1" r:id="rId1"/>
    <sheet name="CRONOGRAMA" sheetId="2" r:id="rId2"/>
  </sheets>
  <externalReferences>
    <externalReference r:id="rId5"/>
  </externalReferences>
  <definedNames>
    <definedName name="_xlnm.Print_Area" localSheetId="0">'DIVERSAS'!$A$1:$J$53</definedName>
    <definedName name="MAPA">#REF!</definedName>
    <definedName name="MCIDADES">#REF!</definedName>
    <definedName name="MDA">#REF!</definedName>
    <definedName name="MDS">#REF!</definedName>
    <definedName name="ME">#REF!</definedName>
    <definedName name="MMA">#REF!</definedName>
    <definedName name="MS">#REF!</definedName>
    <definedName name="MTUR">#REF!</definedName>
  </definedNames>
  <calcPr fullCalcOnLoad="1"/>
</workbook>
</file>

<file path=xl/sharedStrings.xml><?xml version="1.0" encoding="utf-8"?>
<sst xmlns="http://schemas.openxmlformats.org/spreadsheetml/2006/main" count="150" uniqueCount="95">
  <si>
    <t>TOTAL</t>
  </si>
  <si>
    <t>PLANILHA ORÇAMENTÁRIA</t>
  </si>
  <si>
    <t>Itens</t>
  </si>
  <si>
    <t>Código SINAPI</t>
  </si>
  <si>
    <t>Unidade</t>
  </si>
  <si>
    <t>Total Geral</t>
  </si>
  <si>
    <t>Unitário</t>
  </si>
  <si>
    <t>Total</t>
  </si>
  <si>
    <t>Sub total</t>
  </si>
  <si>
    <t>2.0</t>
  </si>
  <si>
    <t>2.1</t>
  </si>
  <si>
    <t>2.2</t>
  </si>
  <si>
    <t>2.3</t>
  </si>
  <si>
    <t>5.0</t>
  </si>
  <si>
    <t>DIVERSOS</t>
  </si>
  <si>
    <t>1.1</t>
  </si>
  <si>
    <t>3.1</t>
  </si>
  <si>
    <t>4.1</t>
  </si>
  <si>
    <t>4.2</t>
  </si>
  <si>
    <t>4.3</t>
  </si>
  <si>
    <t>3.0</t>
  </si>
  <si>
    <t>1.0</t>
  </si>
  <si>
    <t>4.0</t>
  </si>
  <si>
    <t>7.0</t>
  </si>
  <si>
    <t>ENSAIOS TECNOLÓGICOS</t>
  </si>
  <si>
    <t>Quantidade</t>
  </si>
  <si>
    <t>SINALIZAÇÃO</t>
  </si>
  <si>
    <t>Descrição do serviço</t>
  </si>
  <si>
    <t>und</t>
  </si>
  <si>
    <t>Proprietário: Prefeitura Municipal de Gaurama - RS</t>
  </si>
  <si>
    <t>Objeto: Implantação de pavimentação asfáltica sobre paralelepípedos existentes</t>
  </si>
  <si>
    <t>___________________________________</t>
  </si>
  <si>
    <t>Rafael Giacomini Bergamin</t>
  </si>
  <si>
    <t>_____________________________________</t>
  </si>
  <si>
    <t>Responsável Técnico</t>
  </si>
  <si>
    <t>Prefeito Municipal</t>
  </si>
  <si>
    <t>Leandro Márcio Puton</t>
  </si>
  <si>
    <t>CRONOGRAMA FÍSICO E FINANCEIRO - GLOBAL</t>
  </si>
  <si>
    <t xml:space="preserve">Itens </t>
  </si>
  <si>
    <t>1° Mês</t>
  </si>
  <si>
    <t>onerado</t>
  </si>
  <si>
    <t>4.4</t>
  </si>
  <si>
    <t>4.5</t>
  </si>
  <si>
    <t>4.6</t>
  </si>
  <si>
    <t>4.7</t>
  </si>
  <si>
    <t>Local: Diversas Ruas</t>
  </si>
  <si>
    <t>SERVIÇOS PRELIMINARESS</t>
  </si>
  <si>
    <t>PAVIMENTAÇÃO ASFALTICA</t>
  </si>
  <si>
    <t>OBRAS COMPLEMENTARES</t>
  </si>
  <si>
    <t>Mão de obra de instalação</t>
  </si>
  <si>
    <t>Material</t>
  </si>
  <si>
    <t>SINAPI 10/2022</t>
  </si>
  <si>
    <t>BDI = 25,00%</t>
  </si>
  <si>
    <t>Objeto: Instalação dos itens de prevenção contra incêndio</t>
  </si>
  <si>
    <t>SINALIZAÇÃO DE EMERGÊNCIA</t>
  </si>
  <si>
    <t>unid.</t>
  </si>
  <si>
    <t>1.2</t>
  </si>
  <si>
    <t>1.3</t>
  </si>
  <si>
    <t>1.4</t>
  </si>
  <si>
    <t>1.5</t>
  </si>
  <si>
    <t>1.6</t>
  </si>
  <si>
    <t>1.7</t>
  </si>
  <si>
    <t>Placa em PVC 2mm - S1 (300x150)- indicativa do sentido de uma saída de emergência</t>
  </si>
  <si>
    <t>Placa em PVC 2mm - S2 (300x150) - indicativa do sentido de uma saída de emergência</t>
  </si>
  <si>
    <t>Placa em PVC 2mm - S3 (300x150) - indicativa do sentido de uma saída de emergência fixado sobre a porta</t>
  </si>
  <si>
    <t>Placa em PVC 2mm - S8 (300x150) - indicativa do sentido de fuga no interior das escadas</t>
  </si>
  <si>
    <t>Placa em PVC 2mm - S9 (300x150) - indicativa do sentido de fuga no interior das escadas</t>
  </si>
  <si>
    <t>Placa em PVC 2mm - S12 (300x150) - indicativa do sentido de fuga no interior das escadas</t>
  </si>
  <si>
    <t>Placa em PVC 2mm - S12 (300x150) - indicativa do sentido de uma saída de emergência fixado sobre a porta</t>
  </si>
  <si>
    <t>1.8</t>
  </si>
  <si>
    <t>Placa em PVC 2mm - E5 (200x300)- indicação de localização de extintor de incêndio</t>
  </si>
  <si>
    <t>ILUMINAÇÃO DE EMERGÊNCIA</t>
  </si>
  <si>
    <t>Luminária de emergência 30 LED - 220V - 100 lumens</t>
  </si>
  <si>
    <t>Luminária Placa para Sinalização Saída de Emergência LED - verde - Bateria Lithium 3,7V 600mAh</t>
  </si>
  <si>
    <t>EXTINTORES DE INCÊNDIO</t>
  </si>
  <si>
    <t>Luminária de emergência tipo bloco farolete - 2200 lumens, 220V.</t>
  </si>
  <si>
    <t>Extintor Industrial PQS 4KG ABC 3A-20B-C 01 ANO</t>
  </si>
  <si>
    <t>Vinicius Menegatti</t>
  </si>
  <si>
    <t>Responsável Técnico - projeto PPCI</t>
  </si>
  <si>
    <t xml:space="preserve">Cotação </t>
  </si>
  <si>
    <t>Porta principal de entrada, 2 folhas de giro de 2900mmx3000mm - em aço carbono 0,90mm, estruturada com tubo de aço carbono 300x500/2,0mm, revestimento interno e externo, acabamento com pintura PU com fundo prime</t>
  </si>
  <si>
    <t>Barra anti-pânico preta p/ porta corta fogo Dupla S/ Acesso</t>
  </si>
  <si>
    <t>Fechadura Acesso Externo Preto - c/ maçaneta e c/chave. P/ Barra Anti-panico</t>
  </si>
  <si>
    <t>Barra anti-pânico preta p/ porta corta-fogo - Dir./Esq.</t>
  </si>
  <si>
    <t>Porta lateral, 2 folhas de giro de 2100mmx2200mm - em aço carbono 0,90mm, estruturada com tubo de aço carbono 300x500/2,0mm, revestimento interno e externo, acabamento com pintura PU com fundo prime</t>
  </si>
  <si>
    <t>SAÍDAS DE EMERGÊNCIA</t>
  </si>
  <si>
    <t>5.1</t>
  </si>
  <si>
    <t>5.2</t>
  </si>
  <si>
    <t>CORRIMÃOS E GUARDA CORPO</t>
  </si>
  <si>
    <t>m</t>
  </si>
  <si>
    <t>Local: Praça Prefeito Antonio Burin, nº 44, Bairro Centro - Gaurama/RS - CINE TEATRO</t>
  </si>
  <si>
    <t>Porta fundos, 1 folha de giro de 1200mmx2200mm - em aço carbono 0,90mm, estruturada com tubo de aço carbono 300x500/2,0mm, revestimento interno e externo, acabamento com pintura PU com fundo prime</t>
  </si>
  <si>
    <t>Corrimão em aço carbono, acabamento com pintura PU e fundo prime</t>
  </si>
  <si>
    <t>Guarda Corpo em aço carbono, acabamento com pintura PU e fundo prime</t>
  </si>
  <si>
    <t>Erechim - RS, 23 de outubro de 2022.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</si>
</sst>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dd\-mmm\-yy"/>
    <numFmt numFmtId="166" formatCode="&quot;R$&quot;#,##0.00_);\(&quot;R$&quot;#,##0.00\)"/>
    <numFmt numFmtId="167" formatCode="_(* #,##0.00_);_(* \(#,##0.00\);_(* &quot;-&quot;??_);_(@_)"/>
    <numFmt numFmtId="168" formatCode="_-* #,##0.0000_-;\-* #,##0.0000_-;_-* &quot;-&quot;??_-;_-@_-"/>
    <numFmt numFmtId="169" formatCode="0.0000%"/>
    <numFmt numFmtId="170" formatCode="_-* #,##0.000_-;\-* #,##0.000_-;_-* &quot;-&quot;??_-;_-@_-"/>
    <numFmt numFmtId="171" formatCode="_(&quot;R$ &quot;* #,##0.00_);_(&quot;R$ &quot;* \(#,##0.00\);_(&quot;R$ &quot;* \-??_);_(@_)"/>
    <numFmt numFmtId="172" formatCode="_-* #,##0.00_-;\-* #,##0.00_-;_-* \-??_-;_-@_-"/>
    <numFmt numFmtId="173" formatCode="_-&quot;R$ &quot;* #,##0.00_-;&quot;-R$ &quot;* #,##0.00_-;_-&quot;R$ &quot;* \-??_-;_-@_-"/>
    <numFmt numFmtId="174" formatCode="#,##0.00_ ;\-#,##0.00\ "/>
    <numFmt numFmtId="175" formatCode="#,##0.0000000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double"/>
      <right style="thin"/>
      <top style="double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1" fillId="9" borderId="0" applyNumberFormat="0" applyBorder="0" applyAlignment="0" applyProtection="0"/>
    <xf numFmtId="0" fontId="0" fillId="12" borderId="0" applyNumberFormat="0" applyBorder="0" applyAlignment="0" applyProtection="0"/>
    <xf numFmtId="0" fontId="1" fillId="3" borderId="0" applyNumberFormat="0" applyBorder="0" applyAlignment="0" applyProtection="0"/>
    <xf numFmtId="0" fontId="0" fillId="13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7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6" borderId="0" applyNumberFormat="0" applyBorder="0" applyAlignment="0" applyProtection="0"/>
    <xf numFmtId="0" fontId="34" fillId="20" borderId="0" applyNumberFormat="0" applyBorder="0" applyAlignment="0" applyProtection="0"/>
    <xf numFmtId="0" fontId="16" fillId="18" borderId="0" applyNumberFormat="0" applyBorder="0" applyAlignment="0" applyProtection="0"/>
    <xf numFmtId="0" fontId="34" fillId="21" borderId="0" applyNumberFormat="0" applyBorder="0" applyAlignment="0" applyProtection="0"/>
    <xf numFmtId="0" fontId="16" fillId="5" borderId="0" applyNumberFormat="0" applyBorder="0" applyAlignment="0" applyProtection="0"/>
    <xf numFmtId="0" fontId="34" fillId="22" borderId="0" applyNumberFormat="0" applyBorder="0" applyAlignment="0" applyProtection="0"/>
    <xf numFmtId="0" fontId="16" fillId="23" borderId="0" applyNumberFormat="0" applyBorder="0" applyAlignment="0" applyProtection="0"/>
    <xf numFmtId="0" fontId="34" fillId="24" borderId="0" applyNumberFormat="0" applyBorder="0" applyAlignment="0" applyProtection="0"/>
    <xf numFmtId="0" fontId="16" fillId="16" borderId="0" applyNumberFormat="0" applyBorder="0" applyAlignment="0" applyProtection="0"/>
    <xf numFmtId="0" fontId="34" fillId="25" borderId="0" applyNumberFormat="0" applyBorder="0" applyAlignment="0" applyProtection="0"/>
    <xf numFmtId="0" fontId="16" fillId="26" borderId="0" applyNumberFormat="0" applyBorder="0" applyAlignment="0" applyProtection="0"/>
    <xf numFmtId="0" fontId="34" fillId="27" borderId="0" applyNumberFormat="0" applyBorder="0" applyAlignment="0" applyProtection="0"/>
    <xf numFmtId="0" fontId="16" fillId="28" borderId="0" applyNumberFormat="0" applyBorder="0" applyAlignment="0" applyProtection="0"/>
    <xf numFmtId="0" fontId="35" fillId="29" borderId="0" applyNumberFormat="0" applyBorder="0" applyAlignment="0" applyProtection="0"/>
    <xf numFmtId="0" fontId="17" fillId="3" borderId="0" applyNumberFormat="0" applyBorder="0" applyAlignment="0" applyProtection="0"/>
    <xf numFmtId="0" fontId="36" fillId="30" borderId="1" applyNumberFormat="0" applyAlignment="0" applyProtection="0"/>
    <xf numFmtId="0" fontId="18" fillId="31" borderId="2" applyNumberFormat="0" applyAlignment="0" applyProtection="0"/>
    <xf numFmtId="0" fontId="37" fillId="32" borderId="3" applyNumberFormat="0" applyAlignment="0" applyProtection="0"/>
    <xf numFmtId="0" fontId="19" fillId="33" borderId="4" applyNumberFormat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34" fillId="34" borderId="0" applyNumberFormat="0" applyBorder="0" applyAlignment="0" applyProtection="0"/>
    <xf numFmtId="0" fontId="16" fillId="26" borderId="0" applyNumberFormat="0" applyBorder="0" applyAlignment="0" applyProtection="0"/>
    <xf numFmtId="0" fontId="34" fillId="35" borderId="0" applyNumberFormat="0" applyBorder="0" applyAlignment="0" applyProtection="0"/>
    <xf numFmtId="0" fontId="16" fillId="36" borderId="0" applyNumberFormat="0" applyBorder="0" applyAlignment="0" applyProtection="0"/>
    <xf numFmtId="0" fontId="34" fillId="37" borderId="0" applyNumberFormat="0" applyBorder="0" applyAlignment="0" applyProtection="0"/>
    <xf numFmtId="0" fontId="16" fillId="33" borderId="0" applyNumberFormat="0" applyBorder="0" applyAlignment="0" applyProtection="0"/>
    <xf numFmtId="0" fontId="34" fillId="38" borderId="0" applyNumberFormat="0" applyBorder="0" applyAlignment="0" applyProtection="0"/>
    <xf numFmtId="0" fontId="16" fillId="39" borderId="0" applyNumberFormat="0" applyBorder="0" applyAlignment="0" applyProtection="0"/>
    <xf numFmtId="0" fontId="34" fillId="40" borderId="0" applyNumberFormat="0" applyBorder="0" applyAlignment="0" applyProtection="0"/>
    <xf numFmtId="0" fontId="16" fillId="41" borderId="0" applyNumberFormat="0" applyBorder="0" applyAlignment="0" applyProtection="0"/>
    <xf numFmtId="0" fontId="34" fillId="42" borderId="0" applyNumberFormat="0" applyBorder="0" applyAlignment="0" applyProtection="0"/>
    <xf numFmtId="0" fontId="16" fillId="28" borderId="0" applyNumberFormat="0" applyBorder="0" applyAlignment="0" applyProtection="0"/>
    <xf numFmtId="0" fontId="39" fillId="43" borderId="1" applyNumberFormat="0" applyAlignment="0" applyProtection="0"/>
    <xf numFmtId="0" fontId="21" fillId="5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44" borderId="0" applyNumberFormat="0" applyBorder="0" applyAlignment="0" applyProtection="0"/>
    <xf numFmtId="0" fontId="22" fillId="4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44" fontId="1" fillId="0" borderId="0" applyFont="0" applyFill="0" applyBorder="0" applyAlignment="0" applyProtection="0"/>
    <xf numFmtId="173" fontId="2" fillId="0" borderId="0" applyFill="0" applyBorder="0" applyAlignment="0" applyProtection="0"/>
    <xf numFmtId="0" fontId="42" fillId="46" borderId="0" applyNumberFormat="0" applyBorder="0" applyAlignment="0" applyProtection="0"/>
    <xf numFmtId="0" fontId="23" fillId="16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47" borderId="7" applyNumberFormat="0" applyFont="0" applyAlignment="0" applyProtection="0"/>
    <xf numFmtId="0" fontId="2" fillId="9" borderId="8" applyNumberFormat="0" applyAlignment="0" applyProtection="0"/>
    <xf numFmtId="0" fontId="9" fillId="0" borderId="9" applyNumberFormat="0" applyFont="0" applyBorder="0" applyAlignment="0">
      <protection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0" fontId="43" fillId="30" borderId="10" applyNumberFormat="0" applyAlignment="0" applyProtection="0"/>
    <xf numFmtId="0" fontId="24" fillId="31" borderId="11" applyNumberFormat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3" applyNumberFormat="0" applyFill="0" applyAlignment="0" applyProtection="0"/>
    <xf numFmtId="0" fontId="28" fillId="0" borderId="14" applyNumberFormat="0" applyFill="0" applyAlignment="0" applyProtection="0"/>
    <xf numFmtId="0" fontId="48" fillId="0" borderId="15" applyNumberFormat="0" applyFill="0" applyAlignment="0" applyProtection="0"/>
    <xf numFmtId="0" fontId="29" fillId="0" borderId="16" applyNumberFormat="0" applyFill="0" applyAlignment="0" applyProtection="0"/>
    <xf numFmtId="0" fontId="49" fillId="0" borderId="17" applyNumberFormat="0" applyFill="0" applyAlignment="0" applyProtection="0"/>
    <xf numFmtId="0" fontId="30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0" fillId="0" borderId="19" applyNumberFormat="0" applyFill="0" applyAlignment="0" applyProtection="0"/>
    <xf numFmtId="0" fontId="27" fillId="0" borderId="20" applyNumberFormat="0" applyFill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ill="0" applyBorder="0" applyAlignment="0" applyProtection="0"/>
    <xf numFmtId="164" fontId="2" fillId="0" borderId="0" applyFill="0" applyBorder="0" applyAlignment="0" applyProtection="0"/>
  </cellStyleXfs>
  <cellXfs count="128"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48" borderId="0" xfId="91" applyFont="1" applyFill="1" applyBorder="1">
      <alignment/>
      <protection/>
    </xf>
    <xf numFmtId="0" fontId="1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3" fillId="49" borderId="24" xfId="0" applyFont="1" applyFill="1" applyBorder="1" applyAlignment="1">
      <alignment horizontal="center"/>
    </xf>
    <xf numFmtId="0" fontId="6" fillId="49" borderId="25" xfId="0" applyFont="1" applyFill="1" applyBorder="1" applyAlignment="1">
      <alignment/>
    </xf>
    <xf numFmtId="0" fontId="10" fillId="49" borderId="25" xfId="0" applyFont="1" applyFill="1" applyBorder="1" applyAlignment="1">
      <alignment vertical="center"/>
    </xf>
    <xf numFmtId="0" fontId="6" fillId="49" borderId="26" xfId="0" applyFont="1" applyFill="1" applyBorder="1" applyAlignment="1">
      <alignment/>
    </xf>
    <xf numFmtId="0" fontId="13" fillId="0" borderId="24" xfId="0" applyFont="1" applyBorder="1" applyAlignment="1">
      <alignment horizontal="center"/>
    </xf>
    <xf numFmtId="43" fontId="6" fillId="48" borderId="25" xfId="145" applyFont="1" applyFill="1" applyBorder="1" applyAlignment="1">
      <alignment/>
    </xf>
    <xf numFmtId="43" fontId="6" fillId="0" borderId="25" xfId="145" applyFont="1" applyBorder="1" applyAlignment="1">
      <alignment/>
    </xf>
    <xf numFmtId="43" fontId="6" fillId="0" borderId="26" xfId="145" applyFont="1" applyBorder="1" applyAlignment="1">
      <alignment/>
    </xf>
    <xf numFmtId="0" fontId="10" fillId="0" borderId="25" xfId="0" applyFont="1" applyBorder="1" applyAlignment="1">
      <alignment/>
    </xf>
    <xf numFmtId="43" fontId="10" fillId="0" borderId="25" xfId="145" applyFont="1" applyBorder="1" applyAlignment="1">
      <alignment/>
    </xf>
    <xf numFmtId="43" fontId="10" fillId="48" borderId="25" xfId="145" applyFont="1" applyFill="1" applyBorder="1" applyAlignment="1">
      <alignment/>
    </xf>
    <xf numFmtId="43" fontId="10" fillId="0" borderId="26" xfId="145" applyFont="1" applyBorder="1" applyAlignment="1">
      <alignment/>
    </xf>
    <xf numFmtId="0" fontId="7" fillId="49" borderId="25" xfId="91" applyFont="1" applyFill="1" applyBorder="1" applyAlignment="1">
      <alignment vertical="center"/>
      <protection/>
    </xf>
    <xf numFmtId="43" fontId="6" fillId="49" borderId="25" xfId="145" applyFont="1" applyFill="1" applyBorder="1" applyAlignment="1">
      <alignment/>
    </xf>
    <xf numFmtId="43" fontId="6" fillId="49" borderId="26" xfId="145" applyFont="1" applyFill="1" applyBorder="1" applyAlignment="1">
      <alignment/>
    </xf>
    <xf numFmtId="43" fontId="10" fillId="48" borderId="26" xfId="145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10" fillId="0" borderId="28" xfId="0" applyFont="1" applyBorder="1" applyAlignment="1">
      <alignment/>
    </xf>
    <xf numFmtId="43" fontId="6" fillId="0" borderId="28" xfId="145" applyFont="1" applyBorder="1" applyAlignment="1">
      <alignment/>
    </xf>
    <xf numFmtId="43" fontId="10" fillId="0" borderId="28" xfId="145" applyFont="1" applyBorder="1" applyAlignment="1">
      <alignment/>
    </xf>
    <xf numFmtId="43" fontId="10" fillId="0" borderId="29" xfId="145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43" fontId="10" fillId="0" borderId="0" xfId="145" applyFont="1" applyBorder="1" applyAlignment="1">
      <alignment/>
    </xf>
    <xf numFmtId="0" fontId="11" fillId="0" borderId="0" xfId="0" applyFont="1" applyBorder="1" applyAlignment="1">
      <alignment horizontal="center"/>
    </xf>
    <xf numFmtId="43" fontId="6" fillId="0" borderId="0" xfId="0" applyNumberFormat="1" applyFont="1" applyBorder="1" applyAlignment="1">
      <alignment/>
    </xf>
    <xf numFmtId="43" fontId="6" fillId="0" borderId="0" xfId="145" applyFont="1" applyBorder="1" applyAlignment="1">
      <alignment/>
    </xf>
    <xf numFmtId="0" fontId="6" fillId="49" borderId="30" xfId="0" applyFont="1" applyFill="1" applyBorder="1" applyAlignment="1">
      <alignment horizontal="center"/>
    </xf>
    <xf numFmtId="0" fontId="6" fillId="49" borderId="31" xfId="0" applyFont="1" applyFill="1" applyBorder="1" applyAlignment="1">
      <alignment/>
    </xf>
    <xf numFmtId="0" fontId="10" fillId="49" borderId="31" xfId="0" applyFont="1" applyFill="1" applyBorder="1" applyAlignment="1">
      <alignment vertical="center"/>
    </xf>
    <xf numFmtId="0" fontId="10" fillId="49" borderId="31" xfId="0" applyFont="1" applyFill="1" applyBorder="1" applyAlignment="1">
      <alignment/>
    </xf>
    <xf numFmtId="43" fontId="10" fillId="49" borderId="31" xfId="145" applyFont="1" applyFill="1" applyBorder="1" applyAlignment="1">
      <alignment/>
    </xf>
    <xf numFmtId="0" fontId="10" fillId="0" borderId="22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" fillId="0" borderId="25" xfId="91" applyFont="1" applyFill="1" applyBorder="1" applyAlignment="1">
      <alignment horizontal="center"/>
      <protection/>
    </xf>
    <xf numFmtId="0" fontId="5" fillId="0" borderId="25" xfId="91" applyFont="1" applyFill="1" applyBorder="1" applyAlignment="1">
      <alignment horizontal="left" wrapText="1"/>
      <protection/>
    </xf>
    <xf numFmtId="43" fontId="5" fillId="0" borderId="25" xfId="145" applyFont="1" applyFill="1" applyBorder="1" applyAlignment="1">
      <alignment horizontal="right"/>
    </xf>
    <xf numFmtId="43" fontId="6" fillId="0" borderId="25" xfId="145" applyFont="1" applyFill="1" applyBorder="1" applyAlignment="1">
      <alignment/>
    </xf>
    <xf numFmtId="43" fontId="6" fillId="0" borderId="26" xfId="145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3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43" fontId="5" fillId="0" borderId="25" xfId="145" applyFont="1" applyFill="1" applyBorder="1" applyAlignment="1">
      <alignment horizontal="right" vertical="center"/>
    </xf>
    <xf numFmtId="0" fontId="5" fillId="0" borderId="25" xfId="91" applyFont="1" applyFill="1" applyBorder="1" applyAlignment="1">
      <alignment wrapText="1"/>
      <protection/>
    </xf>
    <xf numFmtId="0" fontId="6" fillId="0" borderId="25" xfId="101" applyFont="1" applyFill="1" applyBorder="1" applyAlignment="1">
      <alignment wrapText="1"/>
      <protection/>
    </xf>
    <xf numFmtId="0" fontId="6" fillId="0" borderId="25" xfId="101" applyFont="1" applyFill="1" applyBorder="1" applyAlignment="1">
      <alignment horizontal="center" vertical="center"/>
      <protection/>
    </xf>
    <xf numFmtId="43" fontId="10" fillId="0" borderId="25" xfId="145" applyFont="1" applyFill="1" applyBorder="1" applyAlignment="1">
      <alignment/>
    </xf>
    <xf numFmtId="43" fontId="10" fillId="0" borderId="26" xfId="145" applyFont="1" applyFill="1" applyBorder="1" applyAlignment="1">
      <alignment/>
    </xf>
    <xf numFmtId="0" fontId="6" fillId="0" borderId="0" xfId="0" applyFont="1" applyAlignment="1">
      <alignment/>
    </xf>
    <xf numFmtId="0" fontId="6" fillId="49" borderId="24" xfId="0" applyFont="1" applyFill="1" applyBorder="1" applyAlignment="1">
      <alignment horizontal="center"/>
    </xf>
    <xf numFmtId="43" fontId="6" fillId="49" borderId="25" xfId="0" applyNumberFormat="1" applyFont="1" applyFill="1" applyBorder="1" applyAlignment="1">
      <alignment/>
    </xf>
    <xf numFmtId="43" fontId="6" fillId="49" borderId="31" xfId="145" applyFont="1" applyFill="1" applyBorder="1" applyAlignment="1">
      <alignment/>
    </xf>
    <xf numFmtId="43" fontId="10" fillId="49" borderId="33" xfId="145" applyFont="1" applyFill="1" applyBorder="1" applyAlignment="1">
      <alignment/>
    </xf>
    <xf numFmtId="0" fontId="10" fillId="49" borderId="30" xfId="0" applyFont="1" applyFill="1" applyBorder="1" applyAlignment="1">
      <alignment horizontal="center"/>
    </xf>
    <xf numFmtId="0" fontId="10" fillId="49" borderId="31" xfId="0" applyFont="1" applyFill="1" applyBorder="1" applyAlignment="1">
      <alignment horizontal="center"/>
    </xf>
    <xf numFmtId="0" fontId="10" fillId="49" borderId="33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6" fillId="49" borderId="37" xfId="0" applyFont="1" applyFill="1" applyBorder="1" applyAlignment="1">
      <alignment horizontal="center"/>
    </xf>
    <xf numFmtId="0" fontId="6" fillId="49" borderId="38" xfId="0" applyFont="1" applyFill="1" applyBorder="1" applyAlignment="1">
      <alignment/>
    </xf>
    <xf numFmtId="43" fontId="6" fillId="49" borderId="38" xfId="0" applyNumberFormat="1" applyFont="1" applyFill="1" applyBorder="1" applyAlignment="1">
      <alignment/>
    </xf>
    <xf numFmtId="0" fontId="6" fillId="0" borderId="38" xfId="0" applyFont="1" applyBorder="1" applyAlignment="1">
      <alignment/>
    </xf>
    <xf numFmtId="43" fontId="6" fillId="49" borderId="39" xfId="145" applyFont="1" applyFill="1" applyBorder="1" applyAlignment="1">
      <alignment/>
    </xf>
    <xf numFmtId="9" fontId="6" fillId="0" borderId="0" xfId="110" applyFont="1" applyAlignment="1">
      <alignment/>
    </xf>
    <xf numFmtId="43" fontId="10" fillId="50" borderId="0" xfId="145" applyFont="1" applyFill="1" applyBorder="1" applyAlignment="1">
      <alignment/>
    </xf>
    <xf numFmtId="0" fontId="6" fillId="51" borderId="0" xfId="0" applyFont="1" applyFill="1" applyBorder="1" applyAlignment="1">
      <alignment/>
    </xf>
    <xf numFmtId="43" fontId="6" fillId="51" borderId="0" xfId="0" applyNumberFormat="1" applyFont="1" applyFill="1" applyBorder="1" applyAlignment="1">
      <alignment/>
    </xf>
    <xf numFmtId="43" fontId="10" fillId="51" borderId="0" xfId="0" applyNumberFormat="1" applyFont="1" applyFill="1" applyBorder="1" applyAlignment="1">
      <alignment/>
    </xf>
    <xf numFmtId="43" fontId="10" fillId="51" borderId="0" xfId="145" applyFont="1" applyFill="1" applyBorder="1" applyAlignment="1">
      <alignment/>
    </xf>
    <xf numFmtId="43" fontId="10" fillId="5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3" fontId="6" fillId="0" borderId="25" xfId="145" applyFont="1" applyBorder="1" applyAlignment="1">
      <alignment vertical="center"/>
    </xf>
    <xf numFmtId="43" fontId="6" fillId="48" borderId="25" xfId="145" applyFont="1" applyFill="1" applyBorder="1" applyAlignment="1">
      <alignment vertical="center"/>
    </xf>
    <xf numFmtId="43" fontId="6" fillId="0" borderId="26" xfId="145" applyFont="1" applyBorder="1" applyAlignment="1">
      <alignment vertical="center"/>
    </xf>
    <xf numFmtId="174" fontId="10" fillId="49" borderId="33" xfId="145" applyNumberFormat="1" applyFont="1" applyFill="1" applyBorder="1" applyAlignment="1">
      <alignment/>
    </xf>
    <xf numFmtId="43" fontId="6" fillId="0" borderId="25" xfId="145" applyFont="1" applyFill="1" applyBorder="1" applyAlignment="1">
      <alignment vertical="center"/>
    </xf>
    <xf numFmtId="167" fontId="6" fillId="0" borderId="25" xfId="146" applyFont="1" applyFill="1" applyBorder="1" applyAlignment="1">
      <alignment vertical="center"/>
    </xf>
    <xf numFmtId="0" fontId="6" fillId="0" borderId="40" xfId="101" applyFont="1" applyFill="1" applyBorder="1" applyAlignment="1">
      <alignment horizontal="center" vertical="center" wrapText="1"/>
      <protection/>
    </xf>
    <xf numFmtId="0" fontId="13" fillId="0" borderId="24" xfId="0" applyFont="1" applyFill="1" applyBorder="1" applyAlignment="1">
      <alignment horizontal="center" vertical="center"/>
    </xf>
    <xf numFmtId="0" fontId="5" fillId="0" borderId="25" xfId="9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91" applyFont="1" applyFill="1" applyBorder="1" applyAlignment="1">
      <alignment horizontal="left" vertical="center" wrapText="1"/>
      <protection/>
    </xf>
    <xf numFmtId="0" fontId="5" fillId="0" borderId="25" xfId="0" applyFont="1" applyFill="1" applyBorder="1" applyAlignment="1">
      <alignment horizontal="center" vertical="center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10" fillId="49" borderId="41" xfId="0" applyFont="1" applyFill="1" applyBorder="1" applyAlignment="1">
      <alignment horizontal="center"/>
    </xf>
    <xf numFmtId="0" fontId="10" fillId="49" borderId="42" xfId="0" applyFont="1" applyFill="1" applyBorder="1" applyAlignment="1">
      <alignment horizontal="center"/>
    </xf>
    <xf numFmtId="0" fontId="10" fillId="49" borderId="43" xfId="0" applyFont="1" applyFill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45" xfId="91" applyFont="1" applyFill="1" applyBorder="1" applyAlignment="1">
      <alignment horizontal="left"/>
      <protection/>
    </xf>
    <xf numFmtId="0" fontId="7" fillId="0" borderId="46" xfId="91" applyFont="1" applyFill="1" applyBorder="1" applyAlignment="1">
      <alignment horizontal="left"/>
      <protection/>
    </xf>
    <xf numFmtId="0" fontId="7" fillId="0" borderId="47" xfId="91" applyFont="1" applyFill="1" applyBorder="1" applyAlignment="1">
      <alignment horizontal="left"/>
      <protection/>
    </xf>
    <xf numFmtId="0" fontId="7" fillId="0" borderId="48" xfId="91" applyFont="1" applyFill="1" applyBorder="1" applyAlignment="1">
      <alignment horizontal="left"/>
      <protection/>
    </xf>
    <xf numFmtId="0" fontId="7" fillId="0" borderId="49" xfId="91" applyFont="1" applyFill="1" applyBorder="1" applyAlignment="1">
      <alignment horizontal="left"/>
      <protection/>
    </xf>
    <xf numFmtId="0" fontId="7" fillId="0" borderId="50" xfId="91" applyFont="1" applyFill="1" applyBorder="1" applyAlignment="1">
      <alignment horizontal="left"/>
      <protection/>
    </xf>
    <xf numFmtId="0" fontId="12" fillId="0" borderId="37" xfId="91" applyFont="1" applyFill="1" applyBorder="1" applyAlignment="1">
      <alignment horizontal="center" vertical="center" wrapText="1"/>
      <protection/>
    </xf>
    <xf numFmtId="0" fontId="12" fillId="0" borderId="39" xfId="91" applyFont="1" applyFill="1" applyBorder="1" applyAlignment="1">
      <alignment horizontal="center" vertical="center" wrapText="1"/>
      <protection/>
    </xf>
    <xf numFmtId="0" fontId="7" fillId="0" borderId="51" xfId="91" applyFont="1" applyBorder="1" applyAlignment="1">
      <alignment horizontal="left"/>
      <protection/>
    </xf>
    <xf numFmtId="0" fontId="7" fillId="0" borderId="52" xfId="91" applyFont="1" applyBorder="1" applyAlignment="1">
      <alignment horizontal="left"/>
      <protection/>
    </xf>
    <xf numFmtId="0" fontId="7" fillId="0" borderId="53" xfId="91" applyFont="1" applyBorder="1" applyAlignment="1">
      <alignment horizontal="left"/>
      <protection/>
    </xf>
    <xf numFmtId="0" fontId="12" fillId="0" borderId="24" xfId="91" applyFont="1" applyFill="1" applyBorder="1" applyAlignment="1">
      <alignment horizontal="center" vertical="center" wrapText="1"/>
      <protection/>
    </xf>
    <xf numFmtId="0" fontId="12" fillId="0" borderId="26" xfId="91" applyFont="1" applyFill="1" applyBorder="1" applyAlignment="1">
      <alignment horizontal="center" vertical="center" wrapText="1"/>
      <protection/>
    </xf>
    <xf numFmtId="0" fontId="5" fillId="48" borderId="0" xfId="91" applyFont="1" applyFill="1" applyBorder="1" applyAlignment="1">
      <alignment horizontal="center"/>
      <protection/>
    </xf>
    <xf numFmtId="0" fontId="12" fillId="0" borderId="44" xfId="91" applyFont="1" applyFill="1" applyBorder="1" applyAlignment="1">
      <alignment horizontal="center" vertical="center" wrapText="1"/>
      <protection/>
    </xf>
    <xf numFmtId="0" fontId="12" fillId="0" borderId="54" xfId="91" applyFont="1" applyFill="1" applyBorder="1" applyAlignment="1">
      <alignment horizontal="center" vertical="center" wrapText="1"/>
      <protection/>
    </xf>
    <xf numFmtId="0" fontId="13" fillId="0" borderId="3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45" xfId="91" applyFont="1" applyBorder="1" applyAlignment="1">
      <alignment horizontal="left"/>
      <protection/>
    </xf>
    <xf numFmtId="0" fontId="7" fillId="0" borderId="46" xfId="91" applyFont="1" applyBorder="1" applyAlignment="1">
      <alignment horizontal="left"/>
      <protection/>
    </xf>
  </cellXfs>
  <cellStyles count="136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Hiperlink 2" xfId="74"/>
    <cellStyle name="Hiperlink 3" xfId="75"/>
    <cellStyle name="Followed Hyperlink" xfId="76"/>
    <cellStyle name="Incorreto" xfId="77"/>
    <cellStyle name="Incorreto 2" xfId="78"/>
    <cellStyle name="Currency" xfId="79"/>
    <cellStyle name="Currency [0]" xfId="80"/>
    <cellStyle name="Moeda 2" xfId="81"/>
    <cellStyle name="Moeda 3" xfId="82"/>
    <cellStyle name="Moeda 4" xfId="83"/>
    <cellStyle name="Moeda 5" xfId="84"/>
    <cellStyle name="Neutra" xfId="85"/>
    <cellStyle name="Neutra 2" xfId="86"/>
    <cellStyle name="Normal 10" xfId="87"/>
    <cellStyle name="Normal 11" xfId="88"/>
    <cellStyle name="Normal 13 2" xfId="89"/>
    <cellStyle name="Normal 16" xfId="90"/>
    <cellStyle name="Normal 2" xfId="91"/>
    <cellStyle name="Normal 2 2" xfId="92"/>
    <cellStyle name="Normal 2 2 2" xfId="93"/>
    <cellStyle name="Normal 2 3" xfId="94"/>
    <cellStyle name="Normal 2_ORÇ Três Arroios_Ruas Diversas" xfId="95"/>
    <cellStyle name="Normal 3" xfId="96"/>
    <cellStyle name="Normal 3 2" xfId="97"/>
    <cellStyle name="Normal 3 3" xfId="98"/>
    <cellStyle name="Normal 3_MODELO MOBILIZAÇÃO-DESMOBILIZAÇÃO v2.0 certo" xfId="99"/>
    <cellStyle name="Normal 4" xfId="100"/>
    <cellStyle name="Normal 4_ORÇAMENTO RUA GETULIO VARGAS" xfId="101"/>
    <cellStyle name="Normal 5" xfId="102"/>
    <cellStyle name="Normal 6" xfId="103"/>
    <cellStyle name="Normal 7" xfId="104"/>
    <cellStyle name="Normal 8" xfId="105"/>
    <cellStyle name="Normal 9" xfId="106"/>
    <cellStyle name="Nota" xfId="107"/>
    <cellStyle name="Nota 2" xfId="108"/>
    <cellStyle name="planilhas" xfId="109"/>
    <cellStyle name="Percent" xfId="110"/>
    <cellStyle name="Porcentagem 2" xfId="111"/>
    <cellStyle name="Porcentagem 2 2" xfId="112"/>
    <cellStyle name="Porcentagem 2 3" xfId="113"/>
    <cellStyle name="Porcentagem 3" xfId="114"/>
    <cellStyle name="Porcentagem 4" xfId="115"/>
    <cellStyle name="Porcentagem 5" xfId="116"/>
    <cellStyle name="Saída" xfId="117"/>
    <cellStyle name="Saída 2" xfId="118"/>
    <cellStyle name="Comma [0]" xfId="119"/>
    <cellStyle name="Separador de milhares 2" xfId="120"/>
    <cellStyle name="Separador de milhares 2 2" xfId="121"/>
    <cellStyle name="Separador de milhares 2 3" xfId="122"/>
    <cellStyle name="Separador de milhares 2_MODELO MOBILIZAÇÃO-DESMOBILIZAÇÃO v2.0 certo" xfId="123"/>
    <cellStyle name="Separador de milhares 3" xfId="124"/>
    <cellStyle name="Separador de milhares 4" xfId="125"/>
    <cellStyle name="Texto de Aviso" xfId="126"/>
    <cellStyle name="Texto de Aviso 2" xfId="127"/>
    <cellStyle name="Texto Explicativo" xfId="128"/>
    <cellStyle name="Texto Explicativo 2" xfId="129"/>
    <cellStyle name="Título" xfId="130"/>
    <cellStyle name="Título 1" xfId="131"/>
    <cellStyle name="Título 1 1" xfId="132"/>
    <cellStyle name="Título 1 1 1" xfId="133"/>
    <cellStyle name="Título 1 1 1 1" xfId="134"/>
    <cellStyle name="Título 1 2" xfId="135"/>
    <cellStyle name="Título 2" xfId="136"/>
    <cellStyle name="Título 2 2" xfId="137"/>
    <cellStyle name="Título 3" xfId="138"/>
    <cellStyle name="Título 3 2" xfId="139"/>
    <cellStyle name="Título 4" xfId="140"/>
    <cellStyle name="Título 4 2" xfId="141"/>
    <cellStyle name="Título 5" xfId="142"/>
    <cellStyle name="Total" xfId="143"/>
    <cellStyle name="Total 2" xfId="144"/>
    <cellStyle name="Comma" xfId="145"/>
    <cellStyle name="Vírgula 2" xfId="146"/>
    <cellStyle name="Vírgula 2 2" xfId="147"/>
    <cellStyle name="Vírgula 2 3" xfId="148"/>
    <cellStyle name="Vírgula 3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P%20ALVES\-%20Modelos\OR&#199;AMEN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3"/>
  <sheetViews>
    <sheetView tabSelected="1" zoomScale="85" zoomScaleNormal="85" zoomScalePageLayoutView="0" workbookViewId="0" topLeftCell="A34">
      <selection activeCell="J49" sqref="J49"/>
    </sheetView>
  </sheetViews>
  <sheetFormatPr defaultColWidth="9.140625" defaultRowHeight="15"/>
  <cols>
    <col min="1" max="1" width="9.140625" style="1" customWidth="1"/>
    <col min="2" max="2" width="15.8515625" style="1" bestFit="1" customWidth="1"/>
    <col min="3" max="3" width="53.00390625" style="1" customWidth="1"/>
    <col min="4" max="4" width="9.140625" style="1" customWidth="1"/>
    <col min="5" max="5" width="12.7109375" style="1" customWidth="1"/>
    <col min="6" max="6" width="14.28125" style="1" customWidth="1"/>
    <col min="7" max="7" width="16.57421875" style="1" customWidth="1"/>
    <col min="8" max="8" width="14.421875" style="1" customWidth="1"/>
    <col min="9" max="10" width="14.7109375" style="1" customWidth="1"/>
    <col min="11" max="11" width="9.140625" style="1" customWidth="1"/>
    <col min="12" max="16" width="9.140625" style="1" hidden="1" customWidth="1"/>
    <col min="17" max="28" width="9.140625" style="1" customWidth="1"/>
    <col min="29" max="55" width="9.140625" style="48" customWidth="1"/>
    <col min="56" max="16384" width="9.140625" style="1" customWidth="1"/>
  </cols>
  <sheetData>
    <row r="1" spans="1:10" ht="16.5" thickBot="1">
      <c r="A1" s="99" t="s">
        <v>1</v>
      </c>
      <c r="B1" s="100"/>
      <c r="C1" s="100"/>
      <c r="D1" s="100"/>
      <c r="E1" s="100"/>
      <c r="F1" s="100"/>
      <c r="G1" s="100"/>
      <c r="H1" s="100"/>
      <c r="I1" s="100"/>
      <c r="J1" s="101"/>
    </row>
    <row r="2" ht="16.5" thickBot="1"/>
    <row r="3" spans="1:10" ht="19.5" customHeight="1">
      <c r="A3" s="109" t="s">
        <v>29</v>
      </c>
      <c r="B3" s="110"/>
      <c r="C3" s="110"/>
      <c r="D3" s="110"/>
      <c r="E3" s="110"/>
      <c r="F3" s="110"/>
      <c r="G3" s="110"/>
      <c r="H3" s="111"/>
      <c r="I3" s="112" t="s">
        <v>51</v>
      </c>
      <c r="J3" s="113"/>
    </row>
    <row r="4" spans="1:10" ht="19.5" customHeight="1">
      <c r="A4" s="114" t="s">
        <v>53</v>
      </c>
      <c r="B4" s="115"/>
      <c r="C4" s="115"/>
      <c r="D4" s="115"/>
      <c r="E4" s="115"/>
      <c r="F4" s="115"/>
      <c r="G4" s="115"/>
      <c r="H4" s="116"/>
      <c r="I4" s="117" t="s">
        <v>40</v>
      </c>
      <c r="J4" s="118"/>
    </row>
    <row r="5" spans="1:10" ht="19.5" customHeight="1" thickBot="1">
      <c r="A5" s="106" t="s">
        <v>90</v>
      </c>
      <c r="B5" s="107"/>
      <c r="C5" s="107"/>
      <c r="D5" s="107"/>
      <c r="E5" s="107"/>
      <c r="F5" s="107"/>
      <c r="G5" s="107"/>
      <c r="H5" s="108"/>
      <c r="I5" s="120" t="s">
        <v>52</v>
      </c>
      <c r="J5" s="121"/>
    </row>
    <row r="6" ht="10.5" customHeight="1" thickBot="1"/>
    <row r="7" spans="1:55" s="33" customFormat="1" ht="15.75">
      <c r="A7" s="102" t="s">
        <v>2</v>
      </c>
      <c r="B7" s="104" t="s">
        <v>3</v>
      </c>
      <c r="C7" s="104" t="s">
        <v>27</v>
      </c>
      <c r="D7" s="104" t="s">
        <v>4</v>
      </c>
      <c r="E7" s="104" t="s">
        <v>25</v>
      </c>
      <c r="F7" s="124" t="s">
        <v>50</v>
      </c>
      <c r="G7" s="124"/>
      <c r="H7" s="124" t="s">
        <v>49</v>
      </c>
      <c r="I7" s="124"/>
      <c r="J7" s="122" t="s">
        <v>5</v>
      </c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</row>
    <row r="8" spans="1:55" s="33" customFormat="1" ht="16.5" thickBot="1">
      <c r="A8" s="103"/>
      <c r="B8" s="105"/>
      <c r="C8" s="105"/>
      <c r="D8" s="105"/>
      <c r="E8" s="105"/>
      <c r="F8" s="42" t="s">
        <v>6</v>
      </c>
      <c r="G8" s="42" t="s">
        <v>7</v>
      </c>
      <c r="H8" s="42" t="s">
        <v>6</v>
      </c>
      <c r="I8" s="42" t="s">
        <v>7</v>
      </c>
      <c r="J8" s="123"/>
      <c r="K8" s="81"/>
      <c r="L8" s="81"/>
      <c r="M8" s="81"/>
      <c r="N8" s="81"/>
      <c r="O8" s="81"/>
      <c r="P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</row>
    <row r="9" spans="1:55" s="33" customFormat="1" ht="8.25" customHeight="1">
      <c r="A9" s="3"/>
      <c r="B9" s="4"/>
      <c r="C9" s="4"/>
      <c r="D9" s="4"/>
      <c r="E9" s="4"/>
      <c r="F9" s="41"/>
      <c r="G9" s="41"/>
      <c r="H9" s="41"/>
      <c r="I9" s="41"/>
      <c r="J9" s="5"/>
      <c r="K9" s="81"/>
      <c r="L9" s="81"/>
      <c r="M9" s="81"/>
      <c r="N9" s="81"/>
      <c r="O9" s="81"/>
      <c r="P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81"/>
      <c r="AY9" s="81"/>
      <c r="AZ9" s="81"/>
      <c r="BA9" s="81"/>
      <c r="BB9" s="81"/>
      <c r="BC9" s="81"/>
    </row>
    <row r="10" spans="1:16" ht="20.25" customHeight="1">
      <c r="A10" s="6" t="s">
        <v>21</v>
      </c>
      <c r="B10" s="7"/>
      <c r="C10" s="8" t="s">
        <v>54</v>
      </c>
      <c r="D10" s="7"/>
      <c r="E10" s="7"/>
      <c r="F10" s="7"/>
      <c r="G10" s="7"/>
      <c r="H10" s="7"/>
      <c r="I10" s="7"/>
      <c r="J10" s="9"/>
      <c r="K10" s="48"/>
      <c r="L10" s="48"/>
      <c r="M10" s="48"/>
      <c r="N10" s="48"/>
      <c r="O10" s="48"/>
      <c r="P10" s="48"/>
    </row>
    <row r="11" spans="1:16" ht="31.5">
      <c r="A11" s="10" t="s">
        <v>15</v>
      </c>
      <c r="B11" s="89" t="s">
        <v>79</v>
      </c>
      <c r="C11" s="54" t="s">
        <v>62</v>
      </c>
      <c r="D11" s="55" t="s">
        <v>55</v>
      </c>
      <c r="E11" s="88">
        <v>3</v>
      </c>
      <c r="F11" s="87">
        <v>18.75</v>
      </c>
      <c r="G11" s="84">
        <f aca="true" t="shared" si="0" ref="G11:G18">E11*F11</f>
        <v>56.25</v>
      </c>
      <c r="H11" s="87">
        <v>6.25</v>
      </c>
      <c r="I11" s="83">
        <f aca="true" t="shared" si="1" ref="I11:I18">E11*H11</f>
        <v>18.75</v>
      </c>
      <c r="J11" s="85">
        <f aca="true" t="shared" si="2" ref="J11:J18">G11+I11</f>
        <v>75</v>
      </c>
      <c r="K11" s="48"/>
      <c r="L11" s="48"/>
      <c r="M11" s="48"/>
      <c r="N11" s="48"/>
      <c r="O11" s="48"/>
      <c r="P11" s="48"/>
    </row>
    <row r="12" spans="1:16" ht="31.5">
      <c r="A12" s="10" t="s">
        <v>56</v>
      </c>
      <c r="B12" s="89" t="s">
        <v>79</v>
      </c>
      <c r="C12" s="54" t="s">
        <v>63</v>
      </c>
      <c r="D12" s="55" t="s">
        <v>55</v>
      </c>
      <c r="E12" s="88">
        <v>1</v>
      </c>
      <c r="F12" s="87">
        <v>18.75</v>
      </c>
      <c r="G12" s="84">
        <f t="shared" si="0"/>
        <v>18.75</v>
      </c>
      <c r="H12" s="87">
        <v>6.25</v>
      </c>
      <c r="I12" s="83">
        <f t="shared" si="1"/>
        <v>6.25</v>
      </c>
      <c r="J12" s="85">
        <f t="shared" si="2"/>
        <v>25</v>
      </c>
      <c r="K12" s="48"/>
      <c r="L12" s="48"/>
      <c r="M12" s="48"/>
      <c r="N12" s="48"/>
      <c r="O12" s="48"/>
      <c r="P12" s="48"/>
    </row>
    <row r="13" spans="1:16" ht="47.25">
      <c r="A13" s="10" t="s">
        <v>57</v>
      </c>
      <c r="B13" s="89" t="s">
        <v>79</v>
      </c>
      <c r="C13" s="54" t="s">
        <v>64</v>
      </c>
      <c r="D13" s="55" t="s">
        <v>55</v>
      </c>
      <c r="E13" s="88">
        <v>4</v>
      </c>
      <c r="F13" s="87">
        <v>18.75</v>
      </c>
      <c r="G13" s="84">
        <f t="shared" si="0"/>
        <v>75</v>
      </c>
      <c r="H13" s="87">
        <v>6.25</v>
      </c>
      <c r="I13" s="83">
        <f t="shared" si="1"/>
        <v>25</v>
      </c>
      <c r="J13" s="85">
        <f t="shared" si="2"/>
        <v>100</v>
      </c>
      <c r="K13" s="48"/>
      <c r="L13" s="48"/>
      <c r="M13" s="48"/>
      <c r="N13" s="48"/>
      <c r="O13" s="48"/>
      <c r="P13" s="48"/>
    </row>
    <row r="14" spans="1:16" ht="31.5">
      <c r="A14" s="10" t="s">
        <v>58</v>
      </c>
      <c r="B14" s="89" t="s">
        <v>79</v>
      </c>
      <c r="C14" s="54" t="s">
        <v>65</v>
      </c>
      <c r="D14" s="55" t="s">
        <v>55</v>
      </c>
      <c r="E14" s="88">
        <v>1</v>
      </c>
      <c r="F14" s="87">
        <v>18.75</v>
      </c>
      <c r="G14" s="84">
        <f t="shared" si="0"/>
        <v>18.75</v>
      </c>
      <c r="H14" s="87">
        <v>6.25</v>
      </c>
      <c r="I14" s="83">
        <f t="shared" si="1"/>
        <v>6.25</v>
      </c>
      <c r="J14" s="85">
        <f t="shared" si="2"/>
        <v>25</v>
      </c>
      <c r="K14" s="48"/>
      <c r="L14" s="48"/>
      <c r="M14" s="48"/>
      <c r="N14" s="48"/>
      <c r="O14" s="48"/>
      <c r="P14" s="48"/>
    </row>
    <row r="15" spans="1:16" ht="31.5">
      <c r="A15" s="10" t="s">
        <v>59</v>
      </c>
      <c r="B15" s="89" t="s">
        <v>79</v>
      </c>
      <c r="C15" s="54" t="s">
        <v>66</v>
      </c>
      <c r="D15" s="55" t="s">
        <v>55</v>
      </c>
      <c r="E15" s="88">
        <v>1</v>
      </c>
      <c r="F15" s="87">
        <v>18.75</v>
      </c>
      <c r="G15" s="84">
        <f t="shared" si="0"/>
        <v>18.75</v>
      </c>
      <c r="H15" s="87">
        <v>6.25</v>
      </c>
      <c r="I15" s="83">
        <f t="shared" si="1"/>
        <v>6.25</v>
      </c>
      <c r="J15" s="85">
        <f t="shared" si="2"/>
        <v>25</v>
      </c>
      <c r="K15" s="48"/>
      <c r="L15" s="48"/>
      <c r="M15" s="48"/>
      <c r="N15" s="48"/>
      <c r="O15" s="48"/>
      <c r="P15" s="48"/>
    </row>
    <row r="16" spans="1:16" ht="31.5">
      <c r="A16" s="10" t="s">
        <v>60</v>
      </c>
      <c r="B16" s="89" t="s">
        <v>79</v>
      </c>
      <c r="C16" s="54" t="s">
        <v>67</v>
      </c>
      <c r="D16" s="55" t="s">
        <v>55</v>
      </c>
      <c r="E16" s="88">
        <v>1</v>
      </c>
      <c r="F16" s="87">
        <v>18.75</v>
      </c>
      <c r="G16" s="84">
        <f t="shared" si="0"/>
        <v>18.75</v>
      </c>
      <c r="H16" s="87">
        <v>6.25</v>
      </c>
      <c r="I16" s="83">
        <f t="shared" si="1"/>
        <v>6.25</v>
      </c>
      <c r="J16" s="85">
        <f t="shared" si="2"/>
        <v>25</v>
      </c>
      <c r="K16" s="48"/>
      <c r="L16" s="48"/>
      <c r="M16" s="48"/>
      <c r="N16" s="48"/>
      <c r="O16" s="48"/>
      <c r="P16" s="48"/>
    </row>
    <row r="17" spans="1:16" ht="47.25">
      <c r="A17" s="10" t="s">
        <v>61</v>
      </c>
      <c r="B17" s="89" t="s">
        <v>79</v>
      </c>
      <c r="C17" s="54" t="s">
        <v>68</v>
      </c>
      <c r="D17" s="55" t="s">
        <v>55</v>
      </c>
      <c r="E17" s="88">
        <v>1</v>
      </c>
      <c r="F17" s="87">
        <v>18.75</v>
      </c>
      <c r="G17" s="84">
        <f t="shared" si="0"/>
        <v>18.75</v>
      </c>
      <c r="H17" s="87">
        <v>6.25</v>
      </c>
      <c r="I17" s="83">
        <f t="shared" si="1"/>
        <v>6.25</v>
      </c>
      <c r="J17" s="85">
        <f t="shared" si="2"/>
        <v>25</v>
      </c>
      <c r="K17" s="48"/>
      <c r="L17" s="48"/>
      <c r="M17" s="48"/>
      <c r="N17" s="48"/>
      <c r="O17" s="48"/>
      <c r="P17" s="48"/>
    </row>
    <row r="18" spans="1:16" ht="31.5">
      <c r="A18" s="10" t="s">
        <v>69</v>
      </c>
      <c r="B18" s="89" t="s">
        <v>79</v>
      </c>
      <c r="C18" s="54" t="s">
        <v>70</v>
      </c>
      <c r="D18" s="55" t="s">
        <v>55</v>
      </c>
      <c r="E18" s="88">
        <v>8</v>
      </c>
      <c r="F18" s="87">
        <v>18.75</v>
      </c>
      <c r="G18" s="84">
        <f t="shared" si="0"/>
        <v>150</v>
      </c>
      <c r="H18" s="87">
        <v>6.25</v>
      </c>
      <c r="I18" s="83">
        <f t="shared" si="1"/>
        <v>50</v>
      </c>
      <c r="J18" s="85">
        <f t="shared" si="2"/>
        <v>200</v>
      </c>
      <c r="K18" s="48"/>
      <c r="L18" s="48"/>
      <c r="M18" s="48"/>
      <c r="N18" s="48"/>
      <c r="O18" s="48"/>
      <c r="P18" s="48"/>
    </row>
    <row r="19" spans="1:55" s="31" customFormat="1" ht="15.75">
      <c r="A19" s="10"/>
      <c r="B19" s="14"/>
      <c r="C19" s="14" t="s">
        <v>8</v>
      </c>
      <c r="D19" s="14"/>
      <c r="E19" s="15"/>
      <c r="F19" s="16"/>
      <c r="G19" s="16">
        <f>SUM(G11:G11)</f>
        <v>56.25</v>
      </c>
      <c r="H19" s="16"/>
      <c r="I19" s="16">
        <f>SUM(I11:I11)</f>
        <v>18.75</v>
      </c>
      <c r="J19" s="16">
        <f>SUM(J11:J18)</f>
        <v>500</v>
      </c>
      <c r="K19" s="82"/>
      <c r="L19" s="82"/>
      <c r="M19" s="82"/>
      <c r="N19" s="82"/>
      <c r="O19" s="82"/>
      <c r="P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</row>
    <row r="20" spans="1:55" s="31" customFormat="1" ht="7.5" customHeight="1">
      <c r="A20" s="10"/>
      <c r="B20" s="14"/>
      <c r="C20" s="14"/>
      <c r="D20" s="14"/>
      <c r="E20" s="15"/>
      <c r="F20" s="16"/>
      <c r="G20" s="16"/>
      <c r="H20" s="16"/>
      <c r="I20" s="15"/>
      <c r="J20" s="17"/>
      <c r="K20" s="82"/>
      <c r="L20" s="82"/>
      <c r="M20" s="82"/>
      <c r="N20" s="82"/>
      <c r="O20" s="82"/>
      <c r="P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</row>
    <row r="21" spans="1:16" ht="20.25" customHeight="1">
      <c r="A21" s="6" t="s">
        <v>9</v>
      </c>
      <c r="B21" s="7"/>
      <c r="C21" s="18" t="s">
        <v>71</v>
      </c>
      <c r="D21" s="7"/>
      <c r="E21" s="19"/>
      <c r="F21" s="19"/>
      <c r="G21" s="19"/>
      <c r="H21" s="19"/>
      <c r="I21" s="19"/>
      <c r="J21" s="20"/>
      <c r="K21" s="48"/>
      <c r="L21" s="48"/>
      <c r="M21" s="48"/>
      <c r="N21" s="48"/>
      <c r="O21" s="48"/>
      <c r="P21" s="48"/>
    </row>
    <row r="22" spans="1:55" s="93" customFormat="1" ht="15.75">
      <c r="A22" s="90" t="s">
        <v>10</v>
      </c>
      <c r="B22" s="89" t="s">
        <v>79</v>
      </c>
      <c r="C22" s="91" t="s">
        <v>72</v>
      </c>
      <c r="D22" s="55" t="s">
        <v>55</v>
      </c>
      <c r="E22" s="52">
        <v>5</v>
      </c>
      <c r="F22" s="87">
        <v>39.9</v>
      </c>
      <c r="G22" s="84">
        <f>E22*F22</f>
        <v>199.5</v>
      </c>
      <c r="H22" s="87">
        <v>76.58</v>
      </c>
      <c r="I22" s="83">
        <f>E22*H22</f>
        <v>382.9</v>
      </c>
      <c r="J22" s="85">
        <f>G22+I22</f>
        <v>582.4</v>
      </c>
      <c r="K22" s="92"/>
      <c r="L22" s="92"/>
      <c r="M22" s="92"/>
      <c r="N22" s="92"/>
      <c r="O22" s="92"/>
      <c r="P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</row>
    <row r="23" spans="1:16" ht="31.5">
      <c r="A23" s="50" t="s">
        <v>11</v>
      </c>
      <c r="B23" s="89" t="s">
        <v>79</v>
      </c>
      <c r="C23" s="53" t="s">
        <v>73</v>
      </c>
      <c r="D23" s="55" t="s">
        <v>55</v>
      </c>
      <c r="E23" s="45">
        <v>4</v>
      </c>
      <c r="F23" s="46">
        <v>159.9</v>
      </c>
      <c r="G23" s="11">
        <f>E23*F23</f>
        <v>639.6</v>
      </c>
      <c r="H23" s="87">
        <v>76.58</v>
      </c>
      <c r="I23" s="12">
        <f>E23*H23</f>
        <v>306.32</v>
      </c>
      <c r="J23" s="13">
        <f>G23+I23</f>
        <v>945.9200000000001</v>
      </c>
      <c r="K23" s="48"/>
      <c r="L23" s="48"/>
      <c r="M23" s="48"/>
      <c r="N23" s="48"/>
      <c r="O23" s="48"/>
      <c r="P23" s="48"/>
    </row>
    <row r="24" spans="1:16" ht="31.5">
      <c r="A24" s="50" t="s">
        <v>12</v>
      </c>
      <c r="B24" s="89" t="s">
        <v>79</v>
      </c>
      <c r="C24" s="44" t="s">
        <v>75</v>
      </c>
      <c r="D24" s="55" t="s">
        <v>55</v>
      </c>
      <c r="E24" s="45">
        <v>6</v>
      </c>
      <c r="F24" s="46">
        <v>189.9</v>
      </c>
      <c r="G24" s="11">
        <f>E24*F24</f>
        <v>1139.4</v>
      </c>
      <c r="H24" s="87">
        <v>76.58</v>
      </c>
      <c r="I24" s="12">
        <f>E24*H24</f>
        <v>459.48</v>
      </c>
      <c r="J24" s="13">
        <f>G24+I24</f>
        <v>1598.88</v>
      </c>
      <c r="K24" s="48"/>
      <c r="L24" s="48"/>
      <c r="M24" s="48"/>
      <c r="N24" s="48"/>
      <c r="O24" s="48"/>
      <c r="P24" s="48"/>
    </row>
    <row r="25" spans="1:55" s="31" customFormat="1" ht="15.75">
      <c r="A25" s="50"/>
      <c r="B25" s="14"/>
      <c r="C25" s="14" t="s">
        <v>8</v>
      </c>
      <c r="D25" s="14"/>
      <c r="E25" s="15"/>
      <c r="F25" s="16"/>
      <c r="G25" s="16">
        <f>SUM(G22:G24)</f>
        <v>1978.5</v>
      </c>
      <c r="H25" s="16"/>
      <c r="I25" s="16">
        <f>SUM(I22:I24)</f>
        <v>1148.7</v>
      </c>
      <c r="J25" s="16">
        <f>SUM(J22:J24)</f>
        <v>3127.2000000000003</v>
      </c>
      <c r="K25" s="82"/>
      <c r="L25" s="82"/>
      <c r="M25" s="82"/>
      <c r="N25" s="82"/>
      <c r="O25" s="82"/>
      <c r="P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</row>
    <row r="26" spans="1:55" s="31" customFormat="1" ht="8.25" customHeight="1">
      <c r="A26" s="50"/>
      <c r="B26" s="14"/>
      <c r="C26" s="14"/>
      <c r="D26" s="14"/>
      <c r="E26" s="15"/>
      <c r="F26" s="16"/>
      <c r="G26" s="16"/>
      <c r="H26" s="16"/>
      <c r="I26" s="15"/>
      <c r="J26" s="17"/>
      <c r="K26" s="82"/>
      <c r="L26" s="82"/>
      <c r="M26" s="82"/>
      <c r="N26" s="82"/>
      <c r="O26" s="82"/>
      <c r="P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</row>
    <row r="27" spans="1:16" ht="18" customHeight="1">
      <c r="A27" s="6" t="s">
        <v>20</v>
      </c>
      <c r="B27" s="7"/>
      <c r="C27" s="8" t="s">
        <v>74</v>
      </c>
      <c r="D27" s="7"/>
      <c r="E27" s="19"/>
      <c r="F27" s="19"/>
      <c r="G27" s="19"/>
      <c r="H27" s="19"/>
      <c r="I27" s="19"/>
      <c r="J27" s="20"/>
      <c r="K27" s="48"/>
      <c r="L27" s="48"/>
      <c r="M27" s="48"/>
      <c r="N27" s="48"/>
      <c r="O27" s="48"/>
      <c r="P27" s="48"/>
    </row>
    <row r="28" spans="1:55" s="93" customFormat="1" ht="15.75">
      <c r="A28" s="90" t="s">
        <v>16</v>
      </c>
      <c r="B28" s="89" t="s">
        <v>79</v>
      </c>
      <c r="C28" s="94" t="s">
        <v>76</v>
      </c>
      <c r="D28" s="55" t="s">
        <v>55</v>
      </c>
      <c r="E28" s="52">
        <v>8</v>
      </c>
      <c r="F28" s="87">
        <v>180.76</v>
      </c>
      <c r="G28" s="84">
        <f>E28*F28</f>
        <v>1446.08</v>
      </c>
      <c r="H28" s="87">
        <v>21.9</v>
      </c>
      <c r="I28" s="83">
        <f>E28*H28</f>
        <v>175.2</v>
      </c>
      <c r="J28" s="85">
        <f>G28+I28</f>
        <v>1621.28</v>
      </c>
      <c r="K28" s="92"/>
      <c r="L28" s="92"/>
      <c r="M28" s="92"/>
      <c r="N28" s="92"/>
      <c r="O28" s="92"/>
      <c r="P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</row>
    <row r="29" spans="1:55" s="31" customFormat="1" ht="15.75">
      <c r="A29" s="50"/>
      <c r="B29" s="14"/>
      <c r="C29" s="14" t="s">
        <v>8</v>
      </c>
      <c r="D29" s="14"/>
      <c r="E29" s="15"/>
      <c r="F29" s="16"/>
      <c r="G29" s="16">
        <f>SUM(G28:G28)</f>
        <v>1446.08</v>
      </c>
      <c r="H29" s="16"/>
      <c r="I29" s="15">
        <f>SUM(I28:I28)</f>
        <v>175.2</v>
      </c>
      <c r="J29" s="21">
        <f>SUM(J28:J28)</f>
        <v>1621.28</v>
      </c>
      <c r="K29" s="82"/>
      <c r="L29" s="82"/>
      <c r="M29" s="82"/>
      <c r="N29" s="82"/>
      <c r="O29" s="82"/>
      <c r="P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</row>
    <row r="30" spans="1:55" s="31" customFormat="1" ht="9" customHeight="1">
      <c r="A30" s="50"/>
      <c r="B30" s="14"/>
      <c r="C30" s="14"/>
      <c r="D30" s="14"/>
      <c r="E30" s="15"/>
      <c r="F30" s="16"/>
      <c r="G30" s="16"/>
      <c r="H30" s="16"/>
      <c r="I30" s="15"/>
      <c r="J30" s="21"/>
      <c r="K30" s="82"/>
      <c r="L30" s="82"/>
      <c r="M30" s="82"/>
      <c r="N30" s="82"/>
      <c r="O30" s="82"/>
      <c r="P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</row>
    <row r="31" spans="1:16" ht="17.25" customHeight="1">
      <c r="A31" s="6" t="s">
        <v>22</v>
      </c>
      <c r="B31" s="7"/>
      <c r="C31" s="8" t="s">
        <v>85</v>
      </c>
      <c r="D31" s="7"/>
      <c r="E31" s="19"/>
      <c r="F31" s="19"/>
      <c r="G31" s="19"/>
      <c r="H31" s="19"/>
      <c r="I31" s="19"/>
      <c r="J31" s="20"/>
      <c r="K31" s="48"/>
      <c r="L31" s="48"/>
      <c r="M31" s="48"/>
      <c r="N31" s="48"/>
      <c r="O31" s="48"/>
      <c r="P31" s="48"/>
    </row>
    <row r="32" spans="1:55" s="93" customFormat="1" ht="78.75">
      <c r="A32" s="90" t="s">
        <v>17</v>
      </c>
      <c r="B32" s="89" t="s">
        <v>79</v>
      </c>
      <c r="C32" s="95" t="s">
        <v>80</v>
      </c>
      <c r="D32" s="96" t="s">
        <v>28</v>
      </c>
      <c r="E32" s="52">
        <v>1</v>
      </c>
      <c r="F32" s="87">
        <v>5736</v>
      </c>
      <c r="G32" s="87">
        <f>E32*F32</f>
        <v>5736</v>
      </c>
      <c r="H32" s="87">
        <v>1434</v>
      </c>
      <c r="I32" s="87">
        <f>E32*H32</f>
        <v>1434</v>
      </c>
      <c r="J32" s="85">
        <f>G32+I32</f>
        <v>7170</v>
      </c>
      <c r="K32" s="92"/>
      <c r="L32" s="92"/>
      <c r="M32" s="92"/>
      <c r="N32" s="92"/>
      <c r="O32" s="92"/>
      <c r="P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</row>
    <row r="33" spans="1:16" ht="30">
      <c r="A33" s="50" t="s">
        <v>18</v>
      </c>
      <c r="B33" s="89" t="s">
        <v>79</v>
      </c>
      <c r="C33" s="97" t="s">
        <v>81</v>
      </c>
      <c r="D33" s="51" t="s">
        <v>28</v>
      </c>
      <c r="E33" s="45">
        <v>1</v>
      </c>
      <c r="F33" s="46">
        <v>2200</v>
      </c>
      <c r="G33" s="11">
        <f aca="true" t="shared" si="3" ref="G33:G38">E33*F33</f>
        <v>2200</v>
      </c>
      <c r="H33" s="46">
        <v>412</v>
      </c>
      <c r="I33" s="46">
        <f aca="true" t="shared" si="4" ref="I33:I38">E33*H33</f>
        <v>412</v>
      </c>
      <c r="J33" s="13">
        <f aca="true" t="shared" si="5" ref="J33:J38">G33+I33</f>
        <v>2612</v>
      </c>
      <c r="K33" s="48"/>
      <c r="L33" s="48"/>
      <c r="M33" s="48"/>
      <c r="N33" s="48"/>
      <c r="O33" s="48"/>
      <c r="P33" s="48"/>
    </row>
    <row r="34" spans="1:16" ht="30">
      <c r="A34" s="50" t="s">
        <v>19</v>
      </c>
      <c r="B34" s="89" t="s">
        <v>79</v>
      </c>
      <c r="C34" s="97" t="s">
        <v>82</v>
      </c>
      <c r="D34" s="51" t="s">
        <v>28</v>
      </c>
      <c r="E34" s="45">
        <v>1</v>
      </c>
      <c r="F34" s="46">
        <v>229.9</v>
      </c>
      <c r="G34" s="11">
        <f t="shared" si="3"/>
        <v>229.9</v>
      </c>
      <c r="H34" s="46">
        <v>49.9</v>
      </c>
      <c r="I34" s="46">
        <f t="shared" si="4"/>
        <v>49.9</v>
      </c>
      <c r="J34" s="13">
        <f t="shared" si="5"/>
        <v>279.8</v>
      </c>
      <c r="K34" s="48"/>
      <c r="L34" s="48"/>
      <c r="M34" s="48"/>
      <c r="N34" s="48"/>
      <c r="O34" s="48"/>
      <c r="P34" s="48"/>
    </row>
    <row r="35" spans="1:55" s="93" customFormat="1" ht="63">
      <c r="A35" s="90" t="s">
        <v>41</v>
      </c>
      <c r="B35" s="89" t="s">
        <v>79</v>
      </c>
      <c r="C35" s="95" t="s">
        <v>91</v>
      </c>
      <c r="D35" s="96" t="s">
        <v>28</v>
      </c>
      <c r="E35" s="52">
        <v>1</v>
      </c>
      <c r="F35" s="87">
        <v>2250</v>
      </c>
      <c r="G35" s="87">
        <f t="shared" si="3"/>
        <v>2250</v>
      </c>
      <c r="H35" s="87">
        <v>562.5</v>
      </c>
      <c r="I35" s="87">
        <f t="shared" si="4"/>
        <v>562.5</v>
      </c>
      <c r="J35" s="85">
        <f t="shared" si="5"/>
        <v>2812.5</v>
      </c>
      <c r="K35" s="92"/>
      <c r="L35" s="92"/>
      <c r="M35" s="92"/>
      <c r="N35" s="92"/>
      <c r="O35" s="92"/>
      <c r="P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</row>
    <row r="36" spans="1:16" ht="15.75">
      <c r="A36" s="50" t="s">
        <v>42</v>
      </c>
      <c r="B36" s="89" t="s">
        <v>79</v>
      </c>
      <c r="C36" s="98" t="s">
        <v>83</v>
      </c>
      <c r="D36" s="51" t="s">
        <v>28</v>
      </c>
      <c r="E36" s="45">
        <v>1</v>
      </c>
      <c r="F36" s="46">
        <v>990</v>
      </c>
      <c r="G36" s="11">
        <f t="shared" si="3"/>
        <v>990</v>
      </c>
      <c r="H36" s="46">
        <v>412</v>
      </c>
      <c r="I36" s="46">
        <f t="shared" si="4"/>
        <v>412</v>
      </c>
      <c r="J36" s="13">
        <f t="shared" si="5"/>
        <v>1402</v>
      </c>
      <c r="K36" s="48"/>
      <c r="L36" s="48"/>
      <c r="M36" s="48"/>
      <c r="N36" s="48"/>
      <c r="O36" s="48"/>
      <c r="P36" s="48"/>
    </row>
    <row r="37" spans="1:16" ht="30">
      <c r="A37" s="50" t="s">
        <v>43</v>
      </c>
      <c r="B37" s="89" t="s">
        <v>79</v>
      </c>
      <c r="C37" s="97" t="s">
        <v>82</v>
      </c>
      <c r="D37" s="51" t="s">
        <v>28</v>
      </c>
      <c r="E37" s="45">
        <v>1</v>
      </c>
      <c r="F37" s="46">
        <v>229.9</v>
      </c>
      <c r="G37" s="11">
        <f t="shared" si="3"/>
        <v>229.9</v>
      </c>
      <c r="H37" s="46">
        <v>49.9</v>
      </c>
      <c r="I37" s="46">
        <f t="shared" si="4"/>
        <v>49.9</v>
      </c>
      <c r="J37" s="13">
        <f t="shared" si="5"/>
        <v>279.8</v>
      </c>
      <c r="K37" s="48"/>
      <c r="L37" s="48"/>
      <c r="M37" s="48"/>
      <c r="N37" s="48"/>
      <c r="O37" s="48"/>
      <c r="P37" s="48"/>
    </row>
    <row r="38" spans="1:16" ht="63">
      <c r="A38" s="50" t="s">
        <v>44</v>
      </c>
      <c r="B38" s="89" t="s">
        <v>79</v>
      </c>
      <c r="C38" s="95" t="s">
        <v>84</v>
      </c>
      <c r="D38" s="51" t="s">
        <v>28</v>
      </c>
      <c r="E38" s="45">
        <v>1</v>
      </c>
      <c r="F38" s="46">
        <v>4150</v>
      </c>
      <c r="G38" s="46">
        <f t="shared" si="3"/>
        <v>4150</v>
      </c>
      <c r="H38" s="46">
        <v>1037.2</v>
      </c>
      <c r="I38" s="46">
        <f t="shared" si="4"/>
        <v>1037.2</v>
      </c>
      <c r="J38" s="13">
        <f t="shared" si="5"/>
        <v>5187.2</v>
      </c>
      <c r="K38" s="48"/>
      <c r="L38" s="48"/>
      <c r="M38" s="48"/>
      <c r="N38" s="48"/>
      <c r="O38" s="48"/>
      <c r="P38" s="48"/>
    </row>
    <row r="39" spans="1:10" ht="15.75">
      <c r="A39" s="50"/>
      <c r="B39" s="22"/>
      <c r="C39" s="14" t="s">
        <v>8</v>
      </c>
      <c r="D39" s="22"/>
      <c r="E39" s="12"/>
      <c r="F39" s="11"/>
      <c r="G39" s="16">
        <f>SUM(G32:G38)</f>
        <v>15785.8</v>
      </c>
      <c r="H39" s="16"/>
      <c r="I39" s="15">
        <f>SUM(I32:I38)</f>
        <v>3957.5</v>
      </c>
      <c r="J39" s="17">
        <f>SUM(J32:J38)</f>
        <v>19743.3</v>
      </c>
    </row>
    <row r="40" spans="1:55" s="31" customFormat="1" ht="9" customHeight="1">
      <c r="A40" s="50"/>
      <c r="B40" s="14"/>
      <c r="C40" s="14"/>
      <c r="D40" s="14"/>
      <c r="E40" s="15"/>
      <c r="F40" s="16"/>
      <c r="G40" s="16"/>
      <c r="H40" s="16"/>
      <c r="I40" s="15"/>
      <c r="J40" s="21"/>
      <c r="K40" s="82"/>
      <c r="L40" s="82"/>
      <c r="M40" s="82"/>
      <c r="N40" s="82"/>
      <c r="O40" s="82"/>
      <c r="P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</row>
    <row r="41" spans="1:10" ht="18.75" customHeight="1">
      <c r="A41" s="6" t="s">
        <v>13</v>
      </c>
      <c r="B41" s="7"/>
      <c r="C41" s="8" t="s">
        <v>88</v>
      </c>
      <c r="D41" s="7"/>
      <c r="E41" s="19"/>
      <c r="F41" s="19"/>
      <c r="G41" s="19"/>
      <c r="H41" s="19"/>
      <c r="I41" s="19"/>
      <c r="J41" s="20"/>
    </row>
    <row r="42" spans="1:10" s="48" customFormat="1" ht="31.5">
      <c r="A42" s="50" t="s">
        <v>86</v>
      </c>
      <c r="B42" s="89" t="s">
        <v>79</v>
      </c>
      <c r="C42" s="44" t="s">
        <v>92</v>
      </c>
      <c r="D42" s="43" t="s">
        <v>89</v>
      </c>
      <c r="E42" s="45">
        <v>7.55</v>
      </c>
      <c r="F42" s="46">
        <v>220</v>
      </c>
      <c r="G42" s="46">
        <f>E42*F42</f>
        <v>1661</v>
      </c>
      <c r="H42" s="46">
        <v>55</v>
      </c>
      <c r="I42" s="46">
        <f>E42*H42</f>
        <v>415.25</v>
      </c>
      <c r="J42" s="47">
        <f>G42+I42</f>
        <v>2076.25</v>
      </c>
    </row>
    <row r="43" spans="1:10" s="48" customFormat="1" ht="31.5">
      <c r="A43" s="50" t="s">
        <v>87</v>
      </c>
      <c r="B43" s="89" t="s">
        <v>79</v>
      </c>
      <c r="C43" s="44" t="s">
        <v>93</v>
      </c>
      <c r="D43" s="43" t="s">
        <v>89</v>
      </c>
      <c r="E43" s="45">
        <v>23.5</v>
      </c>
      <c r="F43" s="46">
        <v>480</v>
      </c>
      <c r="G43" s="46">
        <f>E43*F43</f>
        <v>11280</v>
      </c>
      <c r="H43" s="46">
        <v>120</v>
      </c>
      <c r="I43" s="46">
        <f>E43*H43</f>
        <v>2820</v>
      </c>
      <c r="J43" s="47">
        <f>G43+I43</f>
        <v>14100</v>
      </c>
    </row>
    <row r="44" spans="1:10" ht="15.75">
      <c r="A44" s="23"/>
      <c r="B44" s="22"/>
      <c r="C44" s="14" t="s">
        <v>8</v>
      </c>
      <c r="D44" s="22"/>
      <c r="E44" s="12"/>
      <c r="F44" s="46"/>
      <c r="G44" s="56">
        <f>SUM(G42:G43)</f>
        <v>12941</v>
      </c>
      <c r="H44" s="56"/>
      <c r="I44" s="56">
        <f>SUM(I42:I43)</f>
        <v>3235.25</v>
      </c>
      <c r="J44" s="57">
        <f>SUM(J42:J43)</f>
        <v>16176.25</v>
      </c>
    </row>
    <row r="45" spans="1:16" ht="16.5" thickBot="1">
      <c r="A45" s="24"/>
      <c r="B45" s="25"/>
      <c r="C45" s="26"/>
      <c r="D45" s="25"/>
      <c r="E45" s="27"/>
      <c r="F45" s="27"/>
      <c r="G45" s="28"/>
      <c r="H45" s="28"/>
      <c r="I45" s="28"/>
      <c r="J45" s="29"/>
      <c r="K45" s="35"/>
      <c r="L45" s="75" t="e">
        <f>ROUNDDOWN(#REF!,2)</f>
        <v>#REF!</v>
      </c>
      <c r="M45" s="77" t="e">
        <f>#REF!-L45</f>
        <v>#REF!</v>
      </c>
      <c r="N45" s="80" t="e">
        <f>ROUNDDOWN(M45,2)</f>
        <v>#REF!</v>
      </c>
      <c r="O45" s="80" t="e">
        <f>L45+N45</f>
        <v>#REF!</v>
      </c>
      <c r="P45" s="77" t="e">
        <f>O45-J42</f>
        <v>#REF!</v>
      </c>
    </row>
    <row r="46" spans="1:16" ht="20.25" customHeight="1" thickBot="1">
      <c r="A46" s="36"/>
      <c r="B46" s="37"/>
      <c r="C46" s="38" t="s">
        <v>0</v>
      </c>
      <c r="D46" s="39"/>
      <c r="E46" s="40"/>
      <c r="F46" s="40"/>
      <c r="G46" s="86">
        <f>G19+G25+G29+G39+G44</f>
        <v>32207.629999999997</v>
      </c>
      <c r="H46" s="40"/>
      <c r="I46" s="86">
        <f>I19+I25+I29+I39+I44</f>
        <v>8535.4</v>
      </c>
      <c r="J46" s="86">
        <f>J19+J25+J29+J39+J44</f>
        <v>41168.03</v>
      </c>
      <c r="K46" s="35"/>
      <c r="L46" s="75" t="e">
        <f>ROUNDDOWN(#REF!,2)</f>
        <v>#REF!</v>
      </c>
      <c r="M46" s="77" t="e">
        <f>#REF!-L46</f>
        <v>#REF!</v>
      </c>
      <c r="N46" s="80" t="e">
        <f>ROUNDDOWN(M46,2)</f>
        <v>#REF!</v>
      </c>
      <c r="O46" s="80" t="e">
        <f>L46+N46</f>
        <v>#REF!</v>
      </c>
      <c r="P46" s="77" t="e">
        <f>O46-#REF!</f>
        <v>#REF!</v>
      </c>
    </row>
    <row r="47" spans="1:16" ht="7.5" customHeight="1">
      <c r="A47" s="30"/>
      <c r="C47" s="31"/>
      <c r="D47" s="31"/>
      <c r="E47" s="32"/>
      <c r="F47" s="32"/>
      <c r="G47" s="32"/>
      <c r="H47" s="32"/>
      <c r="I47" s="32"/>
      <c r="J47" s="32"/>
      <c r="K47" s="35"/>
      <c r="L47" s="79"/>
      <c r="M47" s="77"/>
      <c r="N47" s="78"/>
      <c r="O47" s="78"/>
      <c r="P47" s="77"/>
    </row>
    <row r="48" spans="1:16" ht="15.75">
      <c r="A48" s="30"/>
      <c r="H48" s="48"/>
      <c r="I48" s="48"/>
      <c r="J48" s="49"/>
      <c r="K48" s="35"/>
      <c r="L48" s="75" t="e">
        <f>ROUNDDOWN(#REF!,2)</f>
        <v>#REF!</v>
      </c>
      <c r="M48" s="77" t="e">
        <f>#REF!-L48</f>
        <v>#REF!</v>
      </c>
      <c r="N48" s="80" t="e">
        <f>ROUNDDOWN(M48,2)</f>
        <v>#REF!</v>
      </c>
      <c r="O48" s="80" t="e">
        <f>L48+N48</f>
        <v>#REF!</v>
      </c>
      <c r="P48" s="77" t="e">
        <f>O48-#REF!</f>
        <v>#REF!</v>
      </c>
    </row>
    <row r="49" spans="1:16" ht="15.75">
      <c r="A49" s="30"/>
      <c r="H49" s="48"/>
      <c r="I49" s="48"/>
      <c r="J49" s="49" t="s">
        <v>94</v>
      </c>
      <c r="K49" s="34"/>
      <c r="L49" s="76" t="e">
        <f>SUM(L45:L48)</f>
        <v>#REF!</v>
      </c>
      <c r="M49" s="77"/>
      <c r="N49" s="77" t="e">
        <f>SUM(N45:N48)</f>
        <v>#REF!</v>
      </c>
      <c r="O49" s="77" t="e">
        <f>SUM(O45:O48)</f>
        <v>#REF!</v>
      </c>
      <c r="P49" s="77" t="e">
        <f>O49-#REF!</f>
        <v>#REF!</v>
      </c>
    </row>
    <row r="50" spans="1:15" ht="15.75">
      <c r="A50" s="30"/>
      <c r="H50" s="48"/>
      <c r="I50" s="48"/>
      <c r="J50" s="49"/>
      <c r="O50" s="34" t="e">
        <f>N49+L49-O49</f>
        <v>#REF!</v>
      </c>
    </row>
    <row r="51" spans="1:9" ht="75.75" customHeight="1">
      <c r="A51" s="30"/>
      <c r="B51" s="119" t="s">
        <v>31</v>
      </c>
      <c r="C51" s="119"/>
      <c r="D51" s="2"/>
      <c r="E51" s="2"/>
      <c r="F51" s="2"/>
      <c r="G51" s="2"/>
      <c r="I51" s="2"/>
    </row>
    <row r="52" spans="1:8" ht="15.75">
      <c r="A52" s="30"/>
      <c r="B52" s="125" t="s">
        <v>77</v>
      </c>
      <c r="C52" s="125"/>
      <c r="F52" s="125"/>
      <c r="G52" s="125"/>
      <c r="H52" s="125"/>
    </row>
    <row r="53" spans="1:8" ht="15.75">
      <c r="A53" s="30"/>
      <c r="B53" s="125" t="s">
        <v>78</v>
      </c>
      <c r="C53" s="125"/>
      <c r="F53" s="125"/>
      <c r="G53" s="125"/>
      <c r="H53" s="125"/>
    </row>
    <row r="54" ht="15.75">
      <c r="A54" s="30"/>
    </row>
    <row r="55" ht="15.75">
      <c r="A55" s="30"/>
    </row>
    <row r="56" ht="15.75">
      <c r="A56" s="30"/>
    </row>
    <row r="57" ht="15.75">
      <c r="A57" s="30"/>
    </row>
    <row r="58" ht="15.75">
      <c r="A58" s="30"/>
    </row>
    <row r="59" ht="15.75">
      <c r="A59" s="30"/>
    </row>
    <row r="60" ht="15.75">
      <c r="A60" s="30"/>
    </row>
    <row r="61" ht="15.75">
      <c r="A61" s="30"/>
    </row>
    <row r="62" ht="15.75">
      <c r="A62" s="30"/>
    </row>
    <row r="63" ht="15.75">
      <c r="A63" s="30"/>
    </row>
    <row r="64" ht="15.75">
      <c r="A64" s="30"/>
    </row>
    <row r="65" ht="15.75">
      <c r="A65" s="30"/>
    </row>
    <row r="66" ht="15.75">
      <c r="A66" s="30"/>
    </row>
    <row r="67" ht="15.75">
      <c r="A67" s="30"/>
    </row>
    <row r="68" ht="15.75">
      <c r="A68" s="30"/>
    </row>
    <row r="69" ht="15.75">
      <c r="A69" s="30"/>
    </row>
    <row r="70" ht="15.75">
      <c r="A70" s="30"/>
    </row>
    <row r="71" ht="15.75">
      <c r="A71" s="30"/>
    </row>
    <row r="72" ht="15.75">
      <c r="A72" s="30"/>
    </row>
    <row r="73" ht="15.75">
      <c r="A73" s="30"/>
    </row>
    <row r="74" ht="15.75">
      <c r="A74" s="30"/>
    </row>
    <row r="75" ht="15.75">
      <c r="A75" s="30"/>
    </row>
    <row r="76" ht="15.75">
      <c r="A76" s="30"/>
    </row>
    <row r="77" ht="15.75">
      <c r="A77" s="30"/>
    </row>
    <row r="78" ht="15.75">
      <c r="A78" s="30"/>
    </row>
    <row r="79" ht="15.75">
      <c r="A79" s="30"/>
    </row>
    <row r="80" ht="15.75">
      <c r="A80" s="30"/>
    </row>
    <row r="81" ht="15.75">
      <c r="A81" s="30"/>
    </row>
    <row r="82" ht="15.75">
      <c r="A82" s="30"/>
    </row>
    <row r="83" ht="15.75">
      <c r="A83" s="30"/>
    </row>
  </sheetData>
  <sheetProtection/>
  <mergeCells count="20">
    <mergeCell ref="B51:C51"/>
    <mergeCell ref="I5:J5"/>
    <mergeCell ref="J7:J8"/>
    <mergeCell ref="F7:G7"/>
    <mergeCell ref="B53:C53"/>
    <mergeCell ref="F52:H52"/>
    <mergeCell ref="F53:H53"/>
    <mergeCell ref="H7:I7"/>
    <mergeCell ref="E7:E8"/>
    <mergeCell ref="B52:C52"/>
    <mergeCell ref="A1:J1"/>
    <mergeCell ref="A7:A8"/>
    <mergeCell ref="B7:B8"/>
    <mergeCell ref="C7:C8"/>
    <mergeCell ref="D7:D8"/>
    <mergeCell ref="A5:H5"/>
    <mergeCell ref="A3:H3"/>
    <mergeCell ref="I3:J3"/>
    <mergeCell ref="A4:H4"/>
    <mergeCell ref="I4:J4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A1" sqref="A1:G27"/>
    </sheetView>
  </sheetViews>
  <sheetFormatPr defaultColWidth="9.140625" defaultRowHeight="15"/>
  <cols>
    <col min="1" max="1" width="9.140625" style="58" customWidth="1"/>
    <col min="2" max="2" width="29.00390625" style="58" bestFit="1" customWidth="1"/>
    <col min="3" max="7" width="14.421875" style="58" customWidth="1"/>
    <col min="8" max="16384" width="9.140625" style="58" customWidth="1"/>
  </cols>
  <sheetData>
    <row r="1" spans="1:7" ht="16.5" thickBot="1">
      <c r="A1" s="99" t="s">
        <v>37</v>
      </c>
      <c r="B1" s="100"/>
      <c r="C1" s="100"/>
      <c r="D1" s="100"/>
      <c r="E1" s="100"/>
      <c r="F1" s="100"/>
      <c r="G1" s="101"/>
    </row>
    <row r="2" ht="16.5" thickBot="1"/>
    <row r="3" spans="1:7" ht="15.75">
      <c r="A3" s="109" t="s">
        <v>29</v>
      </c>
      <c r="B3" s="110"/>
      <c r="C3" s="110"/>
      <c r="D3" s="110"/>
      <c r="E3" s="110"/>
      <c r="F3" s="110"/>
      <c r="G3" s="110"/>
    </row>
    <row r="4" spans="1:7" ht="15.75">
      <c r="A4" s="114" t="s">
        <v>30</v>
      </c>
      <c r="B4" s="115"/>
      <c r="C4" s="115"/>
      <c r="D4" s="115"/>
      <c r="E4" s="115"/>
      <c r="F4" s="115"/>
      <c r="G4" s="115"/>
    </row>
    <row r="5" spans="1:7" ht="16.5" thickBot="1">
      <c r="A5" s="126" t="s">
        <v>45</v>
      </c>
      <c r="B5" s="127"/>
      <c r="C5" s="127"/>
      <c r="D5" s="127"/>
      <c r="E5" s="127"/>
      <c r="F5" s="127"/>
      <c r="G5" s="127"/>
    </row>
    <row r="6" ht="16.5" thickBot="1"/>
    <row r="7" spans="1:7" ht="16.5" thickBot="1">
      <c r="A7" s="63" t="s">
        <v>38</v>
      </c>
      <c r="B7" s="64" t="s">
        <v>27</v>
      </c>
      <c r="C7" s="64" t="s">
        <v>39</v>
      </c>
      <c r="D7" s="64"/>
      <c r="E7" s="64"/>
      <c r="F7" s="64"/>
      <c r="G7" s="65" t="s">
        <v>7</v>
      </c>
    </row>
    <row r="8" spans="1:7" ht="7.5" customHeight="1" thickBot="1">
      <c r="A8" s="66"/>
      <c r="B8" s="67"/>
      <c r="C8" s="67"/>
      <c r="D8" s="67"/>
      <c r="E8" s="67"/>
      <c r="F8" s="67"/>
      <c r="G8" s="68"/>
    </row>
    <row r="9" spans="1:7" ht="15.75">
      <c r="A9" s="69" t="s">
        <v>21</v>
      </c>
      <c r="B9" s="70" t="s">
        <v>46</v>
      </c>
      <c r="C9" s="71">
        <f>DIVERSAS!J19</f>
        <v>500</v>
      </c>
      <c r="D9" s="72"/>
      <c r="E9" s="72"/>
      <c r="F9" s="72"/>
      <c r="G9" s="73">
        <f>C9+D9+E9+F9</f>
        <v>500</v>
      </c>
    </row>
    <row r="10" spans="1:7" ht="8.25" customHeight="1">
      <c r="A10" s="23"/>
      <c r="B10" s="22"/>
      <c r="C10" s="22"/>
      <c r="D10" s="22"/>
      <c r="E10" s="22"/>
      <c r="F10" s="22"/>
      <c r="G10" s="13"/>
    </row>
    <row r="11" spans="1:7" ht="15.75">
      <c r="A11" s="59" t="s">
        <v>9</v>
      </c>
      <c r="B11" s="7" t="s">
        <v>47</v>
      </c>
      <c r="C11" s="60">
        <f>G11</f>
        <v>3127.2000000000003</v>
      </c>
      <c r="D11" s="22"/>
      <c r="E11" s="22"/>
      <c r="F11" s="22"/>
      <c r="G11" s="20">
        <f>DIVERSAS!J25</f>
        <v>3127.2000000000003</v>
      </c>
    </row>
    <row r="12" spans="1:7" ht="9" customHeight="1">
      <c r="A12" s="23"/>
      <c r="B12" s="22"/>
      <c r="C12" s="22"/>
      <c r="D12" s="22"/>
      <c r="E12" s="22"/>
      <c r="F12" s="22"/>
      <c r="G12" s="13"/>
    </row>
    <row r="13" spans="1:7" ht="15.75">
      <c r="A13" s="59" t="s">
        <v>20</v>
      </c>
      <c r="B13" s="7" t="s">
        <v>26</v>
      </c>
      <c r="C13" s="60">
        <f>G13</f>
        <v>1621.28</v>
      </c>
      <c r="D13" s="22"/>
      <c r="E13" s="22"/>
      <c r="F13" s="22"/>
      <c r="G13" s="20">
        <f>DIVERSAS!J29</f>
        <v>1621.28</v>
      </c>
    </row>
    <row r="14" spans="1:7" ht="7.5" customHeight="1">
      <c r="A14" s="23"/>
      <c r="B14" s="22"/>
      <c r="C14" s="22"/>
      <c r="D14" s="22"/>
      <c r="E14" s="22"/>
      <c r="F14" s="22"/>
      <c r="G14" s="13">
        <f>C14+D14+E14+F14</f>
        <v>0</v>
      </c>
    </row>
    <row r="15" spans="1:7" ht="15.75">
      <c r="A15" s="59" t="s">
        <v>22</v>
      </c>
      <c r="B15" s="7" t="s">
        <v>24</v>
      </c>
      <c r="C15" s="60">
        <f>G15</f>
        <v>19743.3</v>
      </c>
      <c r="D15" s="22"/>
      <c r="E15" s="22"/>
      <c r="F15" s="22"/>
      <c r="G15" s="20">
        <f>DIVERSAS!J39</f>
        <v>19743.3</v>
      </c>
    </row>
    <row r="16" spans="1:7" ht="8.25" customHeight="1">
      <c r="A16" s="23"/>
      <c r="B16" s="22"/>
      <c r="C16" s="22"/>
      <c r="D16" s="22"/>
      <c r="E16" s="22"/>
      <c r="F16" s="22"/>
      <c r="G16" s="13"/>
    </row>
    <row r="17" spans="1:7" ht="15.75">
      <c r="A17" s="59" t="s">
        <v>13</v>
      </c>
      <c r="B17" s="7" t="s">
        <v>48</v>
      </c>
      <c r="C17" s="60" t="e">
        <f>G17</f>
        <v>#REF!</v>
      </c>
      <c r="D17" s="22"/>
      <c r="E17" s="22"/>
      <c r="F17" s="22"/>
      <c r="G17" s="20" t="e">
        <f>DIVERSAS!#REF!</f>
        <v>#REF!</v>
      </c>
    </row>
    <row r="18" spans="1:7" ht="6.75" customHeight="1">
      <c r="A18" s="23"/>
      <c r="B18" s="22"/>
      <c r="C18" s="22"/>
      <c r="D18" s="22"/>
      <c r="E18" s="22"/>
      <c r="F18" s="22"/>
      <c r="G18" s="13"/>
    </row>
    <row r="19" spans="1:7" ht="15.75">
      <c r="A19" s="59" t="s">
        <v>23</v>
      </c>
      <c r="B19" s="7" t="s">
        <v>14</v>
      </c>
      <c r="C19" s="60">
        <f>G19</f>
        <v>16176.25</v>
      </c>
      <c r="D19" s="22"/>
      <c r="E19" s="22"/>
      <c r="F19" s="22"/>
      <c r="G19" s="20">
        <f>DIVERSAS!J44</f>
        <v>16176.25</v>
      </c>
    </row>
    <row r="20" spans="1:7" ht="8.25" customHeight="1" thickBot="1">
      <c r="A20" s="23"/>
      <c r="B20" s="22"/>
      <c r="C20" s="22"/>
      <c r="D20" s="22"/>
      <c r="E20" s="22"/>
      <c r="F20" s="22"/>
      <c r="G20" s="13"/>
    </row>
    <row r="21" spans="1:7" ht="16.5" thickBot="1">
      <c r="A21" s="36"/>
      <c r="B21" s="37" t="s">
        <v>0</v>
      </c>
      <c r="C21" s="60" t="e">
        <f>G21</f>
        <v>#REF!</v>
      </c>
      <c r="D21" s="61"/>
      <c r="E21" s="61"/>
      <c r="F21" s="61"/>
      <c r="G21" s="62" t="e">
        <f>G9+G11+G13+G15+G17+G19</f>
        <v>#REF!</v>
      </c>
    </row>
    <row r="22" spans="3:6" ht="15.75">
      <c r="C22" s="74"/>
      <c r="D22" s="74"/>
      <c r="E22" s="74"/>
      <c r="F22" s="74"/>
    </row>
    <row r="23" spans="1:7" ht="15.75">
      <c r="A23" s="1"/>
      <c r="B23" s="1"/>
      <c r="C23" s="35"/>
      <c r="D23" s="1"/>
      <c r="E23" s="1"/>
      <c r="F23" s="1"/>
      <c r="G23" s="49" t="str">
        <f>DIVERSAS!J49</f>
        <v>Erechim - RS, 23 de outubro de 2022.</v>
      </c>
    </row>
    <row r="24" spans="1:8" ht="52.5" customHeight="1">
      <c r="A24" s="1"/>
      <c r="B24" s="1"/>
      <c r="C24" s="1"/>
      <c r="D24" s="1"/>
      <c r="E24" s="1"/>
      <c r="F24" s="1"/>
      <c r="G24" s="48"/>
      <c r="H24" s="49"/>
    </row>
    <row r="25" spans="1:8" ht="15.75">
      <c r="A25" s="119" t="s">
        <v>31</v>
      </c>
      <c r="B25" s="119"/>
      <c r="C25" s="2"/>
      <c r="D25" s="2"/>
      <c r="E25" s="2" t="s">
        <v>33</v>
      </c>
      <c r="F25" s="2"/>
      <c r="G25" s="1"/>
      <c r="H25" s="1"/>
    </row>
    <row r="26" spans="1:8" ht="15.75">
      <c r="A26" s="125" t="s">
        <v>32</v>
      </c>
      <c r="B26" s="125"/>
      <c r="C26" s="1"/>
      <c r="D26" s="1"/>
      <c r="E26" s="125" t="s">
        <v>36</v>
      </c>
      <c r="F26" s="125"/>
      <c r="G26" s="125"/>
      <c r="H26" s="1"/>
    </row>
    <row r="27" spans="1:8" ht="15.75">
      <c r="A27" s="125" t="s">
        <v>34</v>
      </c>
      <c r="B27" s="125"/>
      <c r="C27" s="1"/>
      <c r="D27" s="1"/>
      <c r="E27" s="125" t="s">
        <v>35</v>
      </c>
      <c r="F27" s="125"/>
      <c r="G27" s="125"/>
      <c r="H27" s="1"/>
    </row>
  </sheetData>
  <sheetProtection/>
  <mergeCells count="9">
    <mergeCell ref="A1:G1"/>
    <mergeCell ref="A3:G3"/>
    <mergeCell ref="A26:B26"/>
    <mergeCell ref="E26:G26"/>
    <mergeCell ref="A27:B27"/>
    <mergeCell ref="E27:G27"/>
    <mergeCell ref="A4:G4"/>
    <mergeCell ref="A5:G5"/>
    <mergeCell ref="A25:B25"/>
  </mergeCells>
  <printOptions/>
  <pageMargins left="0.787401575" right="0.787401575" top="0.984251969" bottom="0.984251969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Alisson</dc:creator>
  <cp:keywords/>
  <dc:description/>
  <cp:lastModifiedBy>User</cp:lastModifiedBy>
  <cp:lastPrinted>2022-11-01T19:25:31Z</cp:lastPrinted>
  <dcterms:created xsi:type="dcterms:W3CDTF">2013-09-27T16:59:11Z</dcterms:created>
  <dcterms:modified xsi:type="dcterms:W3CDTF">2022-12-13T18:12:43Z</dcterms:modified>
  <cp:category/>
  <cp:version/>
  <cp:contentType/>
  <cp:contentStatus/>
</cp:coreProperties>
</file>